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7485" activeTab="1"/>
  </bookViews>
  <sheets>
    <sheet name="MFR - DO NOT EDIT" sheetId="1" r:id="rId1"/>
    <sheet name="All Data" sheetId="2" r:id="rId2"/>
    <sheet name="DC Section Key" sheetId="3" r:id="rId3"/>
  </sheets>
  <definedNames>
    <definedName name="_ftn1" localSheetId="1">'All Data'!#REF!</definedName>
    <definedName name="_ftnref1" localSheetId="1">'All Data'!#REF!</definedName>
    <definedName name="_xlnm.Print_Area" localSheetId="1">'All Data'!$C$1:$AB$56</definedName>
    <definedName name="_xlnm.Print_Area" localSheetId="0">'MFR - DO NOT EDIT'!$A$2:$O$99</definedName>
    <definedName name="_xlnm.Print_Titles" localSheetId="1">'All Data'!$2:$5</definedName>
  </definedNames>
  <calcPr calcId="145621"/>
</workbook>
</file>

<file path=xl/calcChain.xml><?xml version="1.0" encoding="utf-8"?>
<calcChain xmlns="http://schemas.openxmlformats.org/spreadsheetml/2006/main">
  <c r="C46" i="1" l="1"/>
  <c r="C95" i="1"/>
  <c r="C94" i="1"/>
  <c r="C93" i="1"/>
  <c r="C92" i="1"/>
  <c r="C85" i="1"/>
  <c r="C84" i="1"/>
  <c r="C77" i="1"/>
  <c r="C76" i="1"/>
  <c r="C69" i="1"/>
  <c r="C68" i="1"/>
  <c r="C67" i="1"/>
  <c r="C66" i="1"/>
  <c r="C65" i="1"/>
  <c r="C64" i="1"/>
  <c r="C56" i="1"/>
  <c r="C55" i="1"/>
  <c r="C54" i="1"/>
  <c r="C53" i="1"/>
  <c r="C52" i="1"/>
  <c r="C51" i="1"/>
  <c r="C50" i="1"/>
  <c r="C49" i="1"/>
  <c r="C48" i="1"/>
  <c r="C47" i="1"/>
  <c r="C45" i="1"/>
  <c r="C44" i="1"/>
  <c r="C43" i="1"/>
  <c r="C42" i="1"/>
  <c r="C41" i="1"/>
  <c r="C30" i="1"/>
  <c r="C29" i="1"/>
  <c r="C28" i="1"/>
  <c r="C27" i="1"/>
  <c r="C26" i="1"/>
  <c r="C25" i="1"/>
  <c r="C24" i="1"/>
  <c r="C23" i="1"/>
  <c r="C22" i="1"/>
  <c r="C21" i="1"/>
  <c r="C20" i="1"/>
  <c r="C19" i="1"/>
  <c r="C18" i="1"/>
  <c r="C17" i="1"/>
  <c r="C16" i="1"/>
  <c r="C15" i="1"/>
  <c r="N40" i="1"/>
  <c r="M40" i="1"/>
  <c r="L40" i="1"/>
  <c r="K40" i="1"/>
  <c r="J40" i="1"/>
  <c r="I40" i="1"/>
  <c r="H40" i="1"/>
  <c r="N91" i="1"/>
  <c r="M91" i="1"/>
  <c r="L91" i="1"/>
  <c r="K91" i="1"/>
  <c r="J91" i="1"/>
  <c r="I91" i="1"/>
  <c r="H91" i="1"/>
  <c r="N83" i="1"/>
  <c r="M83" i="1"/>
  <c r="L83" i="1"/>
  <c r="K83" i="1"/>
  <c r="J83" i="1"/>
  <c r="I83" i="1"/>
  <c r="H83" i="1"/>
  <c r="N75" i="1"/>
  <c r="M75" i="1"/>
  <c r="L75" i="1"/>
  <c r="K75" i="1"/>
  <c r="J75" i="1"/>
  <c r="I75" i="1"/>
  <c r="H75" i="1"/>
  <c r="N63" i="1"/>
  <c r="M63" i="1"/>
  <c r="L63" i="1"/>
  <c r="K63" i="1"/>
  <c r="J63" i="1"/>
  <c r="I63" i="1"/>
  <c r="H63" i="1"/>
  <c r="N14" i="1"/>
  <c r="N19" i="1" s="1"/>
  <c r="M14" i="1"/>
  <c r="M69" i="1" s="1"/>
  <c r="L14" i="1"/>
  <c r="L77" i="1" s="1"/>
  <c r="K14" i="1"/>
  <c r="K68" i="1" s="1"/>
  <c r="J14" i="1"/>
  <c r="J43" i="1" s="1"/>
  <c r="I14" i="1"/>
  <c r="I67" i="1" s="1"/>
  <c r="H14" i="1"/>
  <c r="H92" i="1" s="1"/>
  <c r="N94" i="1" l="1"/>
  <c r="N16" i="1"/>
  <c r="H52" i="1"/>
  <c r="N51" i="1"/>
  <c r="N23" i="1"/>
  <c r="N27" i="1"/>
  <c r="N76" i="1"/>
  <c r="M55" i="1"/>
  <c r="M48" i="1"/>
  <c r="M64" i="1"/>
  <c r="M66" i="1"/>
  <c r="M23" i="1"/>
  <c r="M67" i="1"/>
  <c r="M42" i="1"/>
  <c r="M44" i="1"/>
  <c r="L24" i="1"/>
  <c r="M47" i="1"/>
  <c r="L51" i="1"/>
  <c r="M29" i="1"/>
  <c r="M15" i="1"/>
  <c r="M93" i="1"/>
  <c r="M68" i="1"/>
  <c r="M26" i="1"/>
  <c r="L19" i="1"/>
  <c r="L69" i="1"/>
  <c r="M65" i="1"/>
  <c r="M43" i="1"/>
  <c r="M45" i="1"/>
  <c r="L25" i="1"/>
  <c r="M28" i="1"/>
  <c r="M49" i="1"/>
  <c r="L23" i="1"/>
  <c r="M22" i="1"/>
  <c r="M94" i="1"/>
  <c r="M84" i="1"/>
  <c r="L30" i="1"/>
  <c r="M16" i="1"/>
  <c r="M77" i="1"/>
  <c r="M25" i="1"/>
  <c r="L29" i="1"/>
  <c r="L28" i="1"/>
  <c r="L48" i="1"/>
  <c r="L92" i="1"/>
  <c r="L41" i="1"/>
  <c r="L67" i="1"/>
  <c r="L45" i="1"/>
  <c r="L27" i="1"/>
  <c r="N22" i="1"/>
  <c r="N42" i="1"/>
  <c r="L42" i="1"/>
  <c r="N25" i="1"/>
  <c r="L93" i="1"/>
  <c r="M17" i="1"/>
  <c r="M95" i="1"/>
  <c r="N20" i="1"/>
  <c r="M20" i="1"/>
  <c r="N55" i="1"/>
  <c r="M21" i="1"/>
  <c r="M41" i="1"/>
  <c r="M92" i="1"/>
  <c r="M24" i="1"/>
  <c r="L66" i="1"/>
  <c r="N95" i="1"/>
  <c r="M54" i="1"/>
  <c r="M18" i="1"/>
  <c r="L18" i="1"/>
  <c r="L44" i="1"/>
  <c r="L84" i="1"/>
  <c r="L64" i="1"/>
  <c r="L52" i="1"/>
  <c r="L53" i="1"/>
  <c r="L22" i="1"/>
  <c r="L65" i="1"/>
  <c r="L68" i="1"/>
  <c r="L17" i="1"/>
  <c r="L26" i="1"/>
  <c r="L56" i="1"/>
  <c r="L46" i="1"/>
  <c r="L49" i="1"/>
  <c r="L50" i="1"/>
  <c r="L21" i="1"/>
  <c r="L95" i="1"/>
  <c r="L76" i="1"/>
  <c r="H68" i="1"/>
  <c r="K64" i="1"/>
  <c r="J48" i="1"/>
  <c r="I49" i="1"/>
  <c r="I95" i="1"/>
  <c r="H50" i="1"/>
  <c r="I76" i="1"/>
  <c r="I30" i="1"/>
  <c r="H24" i="1"/>
  <c r="I27" i="1"/>
  <c r="H95" i="1"/>
  <c r="I24" i="1"/>
  <c r="H46" i="1"/>
  <c r="I52" i="1"/>
  <c r="J76" i="1"/>
  <c r="I26" i="1"/>
  <c r="I45" i="1"/>
  <c r="I42" i="1"/>
  <c r="H29" i="1"/>
  <c r="H56" i="1"/>
  <c r="H22" i="1"/>
  <c r="I66" i="1"/>
  <c r="H42" i="1"/>
  <c r="H16" i="1"/>
  <c r="I92" i="1"/>
  <c r="H76" i="1"/>
  <c r="H44" i="1"/>
  <c r="I19" i="1"/>
  <c r="I22" i="1"/>
  <c r="N17" i="1"/>
  <c r="I21" i="1"/>
  <c r="I56" i="1"/>
  <c r="M27" i="1"/>
  <c r="M30" i="1"/>
  <c r="N26" i="1"/>
  <c r="M85" i="1"/>
  <c r="H15" i="1"/>
  <c r="H85" i="1"/>
  <c r="H47" i="1"/>
  <c r="H54" i="1"/>
  <c r="H28" i="1"/>
  <c r="H20" i="1"/>
  <c r="H23" i="1"/>
  <c r="H19" i="1"/>
  <c r="H65" i="1"/>
  <c r="I65" i="1"/>
  <c r="I64" i="1"/>
  <c r="J55" i="1"/>
  <c r="I41" i="1"/>
  <c r="N77" i="1"/>
  <c r="N21" i="1"/>
  <c r="H25" i="1"/>
  <c r="M76" i="1"/>
  <c r="M56" i="1"/>
  <c r="H69" i="1"/>
  <c r="H48" i="1"/>
  <c r="I93" i="1"/>
  <c r="I44" i="1"/>
  <c r="H94" i="1"/>
  <c r="H77" i="1"/>
  <c r="I46" i="1"/>
  <c r="I47" i="1"/>
  <c r="I23" i="1"/>
  <c r="H30" i="1"/>
  <c r="H51" i="1"/>
  <c r="I29" i="1"/>
  <c r="H45" i="1"/>
  <c r="J68" i="1"/>
  <c r="I16" i="1"/>
  <c r="J69" i="1"/>
  <c r="I54" i="1"/>
  <c r="I28" i="1"/>
  <c r="I15" i="1"/>
  <c r="K50" i="1"/>
  <c r="H55" i="1"/>
  <c r="H64" i="1"/>
  <c r="N49" i="1"/>
  <c r="K94" i="1"/>
  <c r="H41" i="1"/>
  <c r="H26" i="1"/>
  <c r="I20" i="1"/>
  <c r="I43" i="1"/>
  <c r="I17" i="1"/>
  <c r="I77" i="1"/>
  <c r="I51" i="1"/>
  <c r="I25" i="1"/>
  <c r="I94" i="1"/>
  <c r="I68" i="1"/>
  <c r="I53" i="1"/>
  <c r="I69" i="1"/>
  <c r="H67" i="1"/>
  <c r="H53" i="1"/>
  <c r="I55" i="1"/>
  <c r="I50" i="1"/>
  <c r="I48" i="1"/>
  <c r="H49" i="1"/>
  <c r="H93" i="1"/>
  <c r="H43" i="1"/>
  <c r="H66" i="1"/>
  <c r="H17" i="1"/>
  <c r="J29" i="1"/>
  <c r="J19" i="1"/>
  <c r="K51" i="1"/>
  <c r="L54" i="1"/>
  <c r="N30" i="1"/>
  <c r="L20" i="1"/>
  <c r="L55" i="1"/>
  <c r="I18" i="1"/>
  <c r="L85" i="1"/>
  <c r="N50" i="1"/>
  <c r="K29" i="1"/>
  <c r="H18" i="1"/>
  <c r="L16" i="1"/>
  <c r="I84" i="1"/>
  <c r="M50" i="1"/>
  <c r="H27" i="1"/>
  <c r="L15" i="1"/>
  <c r="J23" i="1"/>
  <c r="I85" i="1"/>
  <c r="J92" i="1"/>
  <c r="M52" i="1"/>
  <c r="M19" i="1"/>
  <c r="L43" i="1"/>
  <c r="N18" i="1"/>
  <c r="M51" i="1"/>
  <c r="M46" i="1"/>
  <c r="L47" i="1"/>
  <c r="M53" i="1"/>
  <c r="H21" i="1"/>
  <c r="L94" i="1"/>
  <c r="H84" i="1"/>
  <c r="J44" i="1"/>
  <c r="J49" i="1"/>
  <c r="K54" i="1"/>
  <c r="J28" i="1"/>
  <c r="J65" i="1"/>
  <c r="J27" i="1"/>
  <c r="J54" i="1"/>
  <c r="J77" i="1"/>
  <c r="J20" i="1"/>
  <c r="J53" i="1"/>
  <c r="J15" i="1"/>
  <c r="J24" i="1"/>
  <c r="J66" i="1"/>
  <c r="K77" i="1"/>
  <c r="J26" i="1"/>
  <c r="J67" i="1"/>
  <c r="K47" i="1"/>
  <c r="K85" i="1"/>
  <c r="K92" i="1"/>
  <c r="K25" i="1"/>
  <c r="N48" i="1"/>
  <c r="J95" i="1"/>
  <c r="N92" i="1"/>
  <c r="K55" i="1"/>
  <c r="J46" i="1"/>
  <c r="K41" i="1"/>
  <c r="J16" i="1"/>
  <c r="N43" i="1"/>
  <c r="J30" i="1"/>
  <c r="J42" i="1"/>
  <c r="K17" i="1"/>
  <c r="N54" i="1"/>
  <c r="J25" i="1"/>
  <c r="N64" i="1"/>
  <c r="N44" i="1"/>
  <c r="N46" i="1"/>
  <c r="K76" i="1"/>
  <c r="N52" i="1"/>
  <c r="K52" i="1"/>
  <c r="K67" i="1"/>
  <c r="K44" i="1"/>
  <c r="K27" i="1"/>
  <c r="J18" i="1"/>
  <c r="K84" i="1"/>
  <c r="J45" i="1"/>
  <c r="J84" i="1"/>
  <c r="N24" i="1"/>
  <c r="N67" i="1"/>
  <c r="N66" i="1"/>
  <c r="K22" i="1"/>
  <c r="J56" i="1"/>
  <c r="K23" i="1"/>
  <c r="K65" i="1"/>
  <c r="J41" i="1"/>
  <c r="N69" i="1"/>
  <c r="J17" i="1"/>
  <c r="N28" i="1"/>
  <c r="J51" i="1"/>
  <c r="K28" i="1"/>
  <c r="K18" i="1"/>
  <c r="K46" i="1"/>
  <c r="K42" i="1"/>
  <c r="K45" i="1"/>
  <c r="K69" i="1"/>
  <c r="K24" i="1"/>
  <c r="K30" i="1"/>
  <c r="J21" i="1"/>
  <c r="J22" i="1"/>
  <c r="J64" i="1"/>
  <c r="N68" i="1"/>
  <c r="N45" i="1"/>
  <c r="N47" i="1"/>
  <c r="N15" i="1"/>
  <c r="K20" i="1"/>
  <c r="K26" i="1"/>
  <c r="J94" i="1"/>
  <c r="N56" i="1"/>
  <c r="K19" i="1"/>
  <c r="K95" i="1"/>
  <c r="K53" i="1"/>
  <c r="K48" i="1"/>
  <c r="K43" i="1"/>
  <c r="J52" i="1"/>
  <c r="N85" i="1"/>
  <c r="N65" i="1"/>
  <c r="K21" i="1"/>
  <c r="J85" i="1"/>
  <c r="K16" i="1"/>
  <c r="N93" i="1"/>
  <c r="K56" i="1"/>
  <c r="J47" i="1"/>
  <c r="K49" i="1"/>
  <c r="K15" i="1"/>
  <c r="J50" i="1"/>
  <c r="K66" i="1"/>
  <c r="K93" i="1"/>
  <c r="N29" i="1"/>
  <c r="J93" i="1"/>
  <c r="N41" i="1"/>
  <c r="N53" i="1"/>
  <c r="N84" i="1"/>
</calcChain>
</file>

<file path=xl/sharedStrings.xml><?xml version="1.0" encoding="utf-8"?>
<sst xmlns="http://schemas.openxmlformats.org/spreadsheetml/2006/main" count="907" uniqueCount="331">
  <si>
    <t>MISSION</t>
  </si>
  <si>
    <t>KEY GOALS, OBJECTIVES, AND PERFORMANCE MEASURES</t>
  </si>
  <si>
    <t>Performance Measures</t>
  </si>
  <si>
    <t>MFR SUBMISSION FOR  FISCAL YEAR:</t>
  </si>
  <si>
    <t>Performance Measure</t>
  </si>
  <si>
    <t>Obj. 1.1</t>
  </si>
  <si>
    <t>Code</t>
  </si>
  <si>
    <t>M101</t>
  </si>
  <si>
    <t>Endnotes / Comments</t>
  </si>
  <si>
    <t>1998 Act.</t>
  </si>
  <si>
    <t>1999 Act.</t>
  </si>
  <si>
    <t>2000 Act.</t>
  </si>
  <si>
    <t>2001 Act.</t>
  </si>
  <si>
    <t>2002 Act.</t>
  </si>
  <si>
    <t>2003 Act.</t>
  </si>
  <si>
    <t>2004 Act.</t>
  </si>
  <si>
    <t>2005 Act.</t>
  </si>
  <si>
    <t>2006 Act.</t>
  </si>
  <si>
    <t>2007 Act.</t>
  </si>
  <si>
    <t>2008 Act.</t>
  </si>
  <si>
    <t>2009 Act.</t>
  </si>
  <si>
    <t>2010 Act.</t>
  </si>
  <si>
    <t>2011 Act.</t>
  </si>
  <si>
    <t>2012 Act.</t>
  </si>
  <si>
    <t>2013 Act.</t>
  </si>
  <si>
    <t>2014 Act.</t>
  </si>
  <si>
    <t>2015 Act.</t>
  </si>
  <si>
    <t>Goal 1.</t>
  </si>
  <si>
    <t>Goal 2.</t>
  </si>
  <si>
    <t>Obj. 2.1</t>
  </si>
  <si>
    <t>Goal 3.</t>
  </si>
  <si>
    <t>Obj. 3.1</t>
  </si>
  <si>
    <t>M301</t>
  </si>
  <si>
    <t>M302</t>
  </si>
  <si>
    <t>M201</t>
  </si>
  <si>
    <t>M202</t>
  </si>
  <si>
    <t>Goal 4.</t>
  </si>
  <si>
    <t>Obj. 4.1</t>
  </si>
  <si>
    <t>M401</t>
  </si>
  <si>
    <t>MFR Data and Supporting DBM/DLS Data</t>
  </si>
  <si>
    <t>Goal 5.</t>
  </si>
  <si>
    <t>Obj. 5.1</t>
  </si>
  <si>
    <t>M501</t>
  </si>
  <si>
    <t>objectives for resolving trouble spots, providing timeliness of repair,</t>
  </si>
  <si>
    <t>business offices, and maintaining operability of pay telephones</t>
  </si>
  <si>
    <t>Obj. 3.2</t>
  </si>
  <si>
    <t>Obj. 2.2</t>
  </si>
  <si>
    <t>M203</t>
  </si>
  <si>
    <t>M204</t>
  </si>
  <si>
    <t>Obj. 2.3</t>
  </si>
  <si>
    <t>M402</t>
  </si>
  <si>
    <t>Obj. 4.2</t>
  </si>
  <si>
    <t>Obj. 5.2</t>
  </si>
  <si>
    <t>M502</t>
  </si>
  <si>
    <t>M503</t>
  </si>
  <si>
    <t>M504</t>
  </si>
  <si>
    <t>M205</t>
  </si>
  <si>
    <t>M206</t>
  </si>
  <si>
    <t>Obj. 1.2</t>
  </si>
  <si>
    <t>Obj. 1.3</t>
  </si>
  <si>
    <t>Obj. 1.4</t>
  </si>
  <si>
    <t>M102</t>
  </si>
  <si>
    <t>M103</t>
  </si>
  <si>
    <t>M104</t>
  </si>
  <si>
    <t>M105</t>
  </si>
  <si>
    <t>M106</t>
  </si>
  <si>
    <t>M107</t>
  </si>
  <si>
    <t xml:space="preserve"> </t>
  </si>
  <si>
    <t>Enhancing Student Success – Morgan will create an educational environment that enhances student success.</t>
  </si>
  <si>
    <t>Obj. 1.5</t>
  </si>
  <si>
    <t>M108</t>
  </si>
  <si>
    <t>M109</t>
  </si>
  <si>
    <t>M110</t>
  </si>
  <si>
    <t>M111</t>
  </si>
  <si>
    <t>M112</t>
  </si>
  <si>
    <t>M113</t>
  </si>
  <si>
    <t>M114</t>
  </si>
  <si>
    <t>M115</t>
  </si>
  <si>
    <t>M116</t>
  </si>
  <si>
    <t>Obj. 1.6</t>
  </si>
  <si>
    <t>Obj. 1.7</t>
  </si>
  <si>
    <t>Obj. 1.8</t>
  </si>
  <si>
    <t>Obj. 1.9</t>
  </si>
  <si>
    <t>Obj 1.10</t>
  </si>
  <si>
    <t>M117</t>
  </si>
  <si>
    <t>M118</t>
  </si>
  <si>
    <t>M119</t>
  </si>
  <si>
    <t>Obj 1.11</t>
  </si>
  <si>
    <t>Obj 1.12</t>
  </si>
  <si>
    <t>M120</t>
  </si>
  <si>
    <t>M121</t>
  </si>
  <si>
    <t>M122</t>
  </si>
  <si>
    <t>M123</t>
  </si>
  <si>
    <t>M124</t>
  </si>
  <si>
    <t>M125</t>
  </si>
  <si>
    <t>M126</t>
  </si>
  <si>
    <t>M127</t>
  </si>
  <si>
    <t>M128</t>
  </si>
  <si>
    <t>M129</t>
  </si>
  <si>
    <t>M130</t>
  </si>
  <si>
    <t>M131</t>
  </si>
  <si>
    <t>M132</t>
  </si>
  <si>
    <t>Percent of students rating preparation for graduate/professional school excellent, good, or fair</t>
  </si>
  <si>
    <t>Six-year graduation rate</t>
  </si>
  <si>
    <t>Six-year graduation rate of African-Americans</t>
  </si>
  <si>
    <t>Six-year graduation rate of PELL recipients</t>
  </si>
  <si>
    <t>FTE student-authorized faculty ratio</t>
  </si>
  <si>
    <t>Average class size of first year course offering</t>
  </si>
  <si>
    <t>Second-year retention rate</t>
  </si>
  <si>
    <t>Second-year retention rate of African-Americans</t>
  </si>
  <si>
    <t>Total percent of diverse students</t>
  </si>
  <si>
    <t>Percent of Asian or Native Hawaiian students enrolled</t>
  </si>
  <si>
    <t>Percent of Native American students enrolled</t>
  </si>
  <si>
    <t>Percent of Caucasian students enrolled</t>
  </si>
  <si>
    <t>Percent of Hispanic students enrolled</t>
  </si>
  <si>
    <t>Percent of International students enrolled</t>
  </si>
  <si>
    <t>Percent of Maryland community college transfer students</t>
  </si>
  <si>
    <t>Percent of freshman applicants from urban districts</t>
  </si>
  <si>
    <t>Percent of students accepted from urban districts</t>
  </si>
  <si>
    <t>Percent of students enrolled from urban districts</t>
  </si>
  <si>
    <t>Total number of STEM bachelor’s recipients</t>
  </si>
  <si>
    <t>Number of women STEM bachelor’s recipients</t>
  </si>
  <si>
    <t>Number of baccalaureates awarded in teacher education</t>
  </si>
  <si>
    <t>Praxis pass rate</t>
  </si>
  <si>
    <t>Number of new hires teaching in Maryland schools</t>
  </si>
  <si>
    <t>Percent of students who attend graduate/professional schools</t>
  </si>
  <si>
    <t>Percent of bachelor’s recipients employed one year after graduation</t>
  </si>
  <si>
    <t>Percent of bachelor’s recipients employed in Maryland one year after graduation</t>
  </si>
  <si>
    <t>Percent of students rating preparation for jobs excellent, good, or fair</t>
  </si>
  <si>
    <t>Percent of employers satisfied with employees who are Morgan bachelor’s recipients</t>
  </si>
  <si>
    <t xml:space="preserve">Number of scholarly publications and activities per full-time tenured/tenure track faculty </t>
  </si>
  <si>
    <t>Reduced electricity usage</t>
  </si>
  <si>
    <t>Reduced natural gas usage</t>
  </si>
  <si>
    <t>Cumulative private and philanthropic donations (millions)</t>
  </si>
  <si>
    <t>Calendar year alumni giving rate</t>
  </si>
  <si>
    <t>Number of students participating in University-sponsored community service</t>
  </si>
  <si>
    <t>Value of grants and contracts (millions)</t>
  </si>
  <si>
    <t>Total doctoral degree recipients</t>
  </si>
  <si>
    <t>Doctoral degree recipients in STEM</t>
  </si>
  <si>
    <t>Doctoral degree recipients in non-STEM</t>
  </si>
  <si>
    <t>Number of partnerships with Baltimore City public schools</t>
  </si>
  <si>
    <t>Number of partnerships with other State public schools</t>
  </si>
  <si>
    <t>Enhancing Morgan’s Status as a Doctoral Research University: Morgan will enhance its status as a doctoral research university.</t>
  </si>
  <si>
    <t>Improving and Sustaining Morgan’s Infrastructure and Operational Processes: Morgan will enhance its infrastructure and processes.</t>
  </si>
  <si>
    <t>Growing Morgan’s Resources: Morgan will expand its human capital as well as its financial resources.</t>
  </si>
  <si>
    <t>Engaging with the Community: Morgan will engage with community residents and officials in the use of knowledge derived from faculty and student research.</t>
  </si>
  <si>
    <t>20.6:1</t>
  </si>
  <si>
    <t>17.9:1</t>
  </si>
  <si>
    <t>22.1:1</t>
  </si>
  <si>
    <t>21.5:1</t>
  </si>
  <si>
    <t>18.4:1</t>
  </si>
  <si>
    <t xml:space="preserve">Number of faculty engaged as Principal Investigators in funded research or contracts </t>
  </si>
  <si>
    <t>N/A</t>
  </si>
  <si>
    <t>Percent of first-year courses taught by full-time faculty</t>
  </si>
  <si>
    <t>Program Code</t>
  </si>
  <si>
    <t>2016 Act.</t>
  </si>
  <si>
    <t>CY/FY/FFY?</t>
  </si>
  <si>
    <t>(ex. X00A01.01)</t>
  </si>
  <si>
    <t>FY</t>
  </si>
  <si>
    <t>CY</t>
  </si>
  <si>
    <t>17.8:1</t>
  </si>
  <si>
    <t>Number of underrepresented minority STEM bachelor’s recipients</t>
  </si>
  <si>
    <t>Number of honor freshmen enrolled</t>
  </si>
  <si>
    <t>Percent of honor freshmen enrolled</t>
  </si>
  <si>
    <t>Morgan State University is, by legislative statute, Maryland’s public urban university. Morgan serves the community, region, State, nation, and world as an intellectual and creative resource by supporting, empowering, and preparing high-quality, diverse graduates to lead the world. The University offers innovative, inclusive, and distinctive educational experiences to a broad cross-section of the population in a comprehensive range of disciplines at the baccalaureate, master’s, doctoral, and professional degree levels. Through collaborative pursuits, scholarly research, creative endeavors, and dedicated public service, the University gives significant priority to addressing societal problems, particularly those prevalent in urban communities. These goals and objectives reflect the University’s ten-year strategic plan, which focuses on the five strategic goals including: Enhancing Student Success, Enhancing Morgan’s Status as a Doctoral Research University, Improving and Sustaining Morgan’s Infrastructure and Operational Processes, Growing Morgan’s Resources, and Engaging with the Community.</t>
  </si>
  <si>
    <t>Number of partnerships with government agencies, businesses and industries, and non-profit and community organizations</t>
  </si>
  <si>
    <t>NOTES</t>
  </si>
  <si>
    <t>2019 Est.</t>
  </si>
  <si>
    <t>2017 Act.</t>
  </si>
  <si>
    <t>Data for 2017 is estimated because it is reported on a calendar year basis.</t>
  </si>
  <si>
    <t>18.1:1</t>
  </si>
  <si>
    <t xml:space="preserve">IDENTIFIERS </t>
  </si>
  <si>
    <t>Goal Number</t>
  </si>
  <si>
    <t>Objective Number</t>
  </si>
  <si>
    <t xml:space="preserve">PERFORMANCE DISCUSSION </t>
  </si>
  <si>
    <t>STRATEGIES</t>
  </si>
  <si>
    <t>DATA DEFINITIONS AND CONTROL PROCEDURES</t>
  </si>
  <si>
    <t xml:space="preserve">Use this column to discuss performance on per measure basis. </t>
  </si>
  <si>
    <t xml:space="preserve">Use this column to include strategies for measures reported in the State Plan. </t>
  </si>
  <si>
    <t>Type (Input, output, outcome, quality, efficiency)</t>
  </si>
  <si>
    <t>Description and Definitions of Terms</t>
  </si>
  <si>
    <t xml:space="preserve">Data Source/Provider  of Data </t>
  </si>
  <si>
    <t>Document or Database Source</t>
  </si>
  <si>
    <t xml:space="preserve">Contact Information </t>
  </si>
  <si>
    <t>Method of data collection</t>
  </si>
  <si>
    <t>Frequency of data collection</t>
  </si>
  <si>
    <t xml:space="preserve">Report Timeframe </t>
  </si>
  <si>
    <t>Calculation method(s) or formula(s)</t>
  </si>
  <si>
    <t xml:space="preserve">Data Accuracy and Reliability </t>
  </si>
  <si>
    <t>Qualifications, limitations, or areas needing improvement`</t>
  </si>
  <si>
    <t>Benchmarks (if applicable)</t>
  </si>
  <si>
    <t xml:space="preserve">Section Title in    "All Data" tab </t>
  </si>
  <si>
    <t xml:space="preserve"> Column Title in "All Data" tab</t>
  </si>
  <si>
    <t>Description</t>
  </si>
  <si>
    <t>IDENTIFIERS</t>
  </si>
  <si>
    <t xml:space="preserve">Goal Number </t>
  </si>
  <si>
    <t xml:space="preserve">Provide the MFR goal number for this performance measure. </t>
  </si>
  <si>
    <t xml:space="preserve">Objective Number </t>
  </si>
  <si>
    <t xml:space="preserve">Provide the objective number for this performance measure. </t>
  </si>
  <si>
    <t>DATA DEFINITION AND CONTROL PROCEDURES</t>
  </si>
  <si>
    <t xml:space="preserve">Indicate the performance measure type as input, output, outcome, quality, or efficiency. Refer to the MFR Guidebook Section A.3 (page 84) for additional guidance. 
</t>
  </si>
  <si>
    <t xml:space="preserve">Provide complete written description of exactly what is being measured in plain lanaguage. Define all terms from written description that need further explanation to ensure consistent interpretation and calculation. </t>
  </si>
  <si>
    <t xml:space="preserve">Provide name of the program/unit if internal source, or the name of the external source/third party provider of data. </t>
  </si>
  <si>
    <t xml:space="preserve">Provide the document or database name, file location, and name of organization that collects and maintains data and name of the document. If the document is on a personal computer, specify which drive and file folder(s). Indicate if data comes from a paper record, in house electronic file, or third party database. Provide the Web address if applicable. </t>
  </si>
  <si>
    <t xml:space="preserve">What entity or person owns and maintains the database? Specify whom to contract to learn more about the sources of data. </t>
  </si>
  <si>
    <t>Describe the method of data collection and storage.</t>
  </si>
  <si>
    <t xml:space="preserve">Specify how often the data is collected (monthly, annually, etc.) </t>
  </si>
  <si>
    <t xml:space="preserve">Specify whether data represent state fiscal year, federal fiscal year, calendar year or academic year. </t>
  </si>
  <si>
    <t xml:space="preserve">Provide the calculation method or formula used to arrive at this performance measure. The formula will include the specific data elements referenced under "Data Source/Provider of Data" above. </t>
  </si>
  <si>
    <t xml:space="preserve">How is accuracy and reliability of the data ensured? Describe what steps are taken to ensure data is not duplicated (audits, mgmt review, provider processes, etc.). </t>
  </si>
  <si>
    <t xml:space="preserve">Describe any qualifications for use of the data. Indicate any outstanding issues or action items that need to be addressed. Identify improvements in terms of data collection, reporting, etc. that are needed to make this performance measure more useful. </t>
  </si>
  <si>
    <t xml:space="preserve">For comparision purposes, cite performance information for similar internal programs or programs in other jurisdictions or other states, national standards, or other sources such as published articles, research, audits, or management evaluations. </t>
  </si>
  <si>
    <t>2020 Est.</t>
  </si>
  <si>
    <t>2018 Act.</t>
  </si>
  <si>
    <t>x</t>
  </si>
  <si>
    <t>The percentage of first-time, full-time degree seeking freshmen that graduated from any Maryland public four-year institution within six years of matriculation.</t>
  </si>
  <si>
    <t>Output</t>
  </si>
  <si>
    <t>MSU Institutional Research</t>
  </si>
  <si>
    <t>MSU Information system, data file submitted to MHEC</t>
  </si>
  <si>
    <t>Twice a year file sent to MHEC</t>
  </si>
  <si>
    <t>The percentage of first-time, full-time degree seeking freshmen that graduated from any Maryland public four-year institution within six years of matriculation</t>
  </si>
  <si>
    <t>Maryland Higher Education Commission (MHEC) – Enrollment Information System (EIS), Degree Information System (DIS)</t>
  </si>
  <si>
    <t>MHEC, Morgan- EIS, DIS</t>
  </si>
  <si>
    <t>MSU editting process and MHEC editting process</t>
  </si>
  <si>
    <t>The percentage of first-time, full-time degree seeking African American freshmen who graduated from any Maryland public four-year institution within six years of matriculation.</t>
  </si>
  <si>
    <t>The percentage of first-time, full-time degree seeking African American freshmen who graduated from any Maryland public four-year institution within six years of matriculation</t>
  </si>
  <si>
    <t>The percentage of Pell recipients who graduated from Morgan within six years of matriculation.</t>
  </si>
  <si>
    <t>Input</t>
  </si>
  <si>
    <t>FTE student divided by authorized faculty.</t>
  </si>
  <si>
    <t>Morgan State University (MSU) Budget Office</t>
  </si>
  <si>
    <t>MHEC, Morgan- EIS, EDS</t>
  </si>
  <si>
    <t>MSU - Institutional Research, Budget Office</t>
  </si>
  <si>
    <t>Once a Year</t>
  </si>
  <si>
    <t>Enrollment of Fall 100 level courses.</t>
  </si>
  <si>
    <t>MSU Banner Student Information/Human Reseources</t>
  </si>
  <si>
    <t>MSU - Institutional Research, Human Resource</t>
  </si>
  <si>
    <t>Budgeted positions.</t>
  </si>
  <si>
    <t>The percentage of first-time, full-time degree seeking freshmen that re-enrolled at any Maryland public four-year institution one year after matriculation.</t>
  </si>
  <si>
    <t>The percentage of first-time, full-time degree seeking African freshmen that re-enrolled at any Maryland public four-year institution one year after matriculation.</t>
  </si>
  <si>
    <t xml:space="preserve">Honor freshmen with a combined average math and verbal SAT score of 1,080 or higher or ACT score of 22 or higher.    </t>
  </si>
  <si>
    <t>Morgan State University (MSU) Banner Student</t>
  </si>
  <si>
    <t>MHEC, Morgan- EIS</t>
  </si>
  <si>
    <t xml:space="preserve">Diverse race includes Native American, Asian, Hispanic, White, Native Hawaiian, and foreign students.  </t>
  </si>
  <si>
    <t>Students of Asian or Native Hawaiian race</t>
  </si>
  <si>
    <t>Students of Native American race</t>
  </si>
  <si>
    <t>Students of White race</t>
  </si>
  <si>
    <t>Students of Hispanic race</t>
  </si>
  <si>
    <t xml:space="preserve">Foreign students </t>
  </si>
  <si>
    <t>Self-explanatory.</t>
  </si>
  <si>
    <t>Maryland school districts with membership in the Council of Urban Boards of Education.</t>
  </si>
  <si>
    <t xml:space="preserve">STEM fields include Actuarial Science; Biology; Computer Science; Information Systems; Civil, Electrical, and Industrial Engineering; Transportation; Mathematics; Physics and Engineering Physics, and Chemistry.  </t>
  </si>
  <si>
    <t>MHEC, Morgan-DIS</t>
  </si>
  <si>
    <t xml:space="preserve">Self-explanatory.  </t>
  </si>
  <si>
    <t>Maryland Higher Education Commission (MHEC) – Degree Information System (DIS)</t>
  </si>
  <si>
    <t>Morgan State University (MSU) Academic Affairs/Deans’ Office</t>
  </si>
  <si>
    <t>MSU Academic Affairs/Deans’ Office</t>
  </si>
  <si>
    <t>Maryland State Department of Education (MSDE)</t>
  </si>
  <si>
    <t>The percentage of survey respondents who enrolled in graduate or professional school within one year of graduation and who rated their preparation for advanced education as excellent, good, or adequate (fair) preparation for their job.</t>
  </si>
  <si>
    <t>Morgan/MHEC follow-up survey of graduates – 2017 bachelor’s degree recipients.</t>
  </si>
  <si>
    <t>The percentage of survey respondents who indicate that they work out of all respondents.</t>
  </si>
  <si>
    <t xml:space="preserve">Morgan/MHEC follow-up survey of graduates. </t>
  </si>
  <si>
    <t>The percentage of survey respondents who indicate that they work in Maryland out of all respondents.</t>
  </si>
  <si>
    <t>Number of faculty listed as Principal Investigators on funded grants.</t>
  </si>
  <si>
    <t>Office of Sponsored Research</t>
  </si>
  <si>
    <t>Self-explanatory</t>
  </si>
  <si>
    <t>Morgan State University (MSU) Graduate Studies</t>
  </si>
  <si>
    <t>MSU - Physical Plant Department</t>
  </si>
  <si>
    <t xml:space="preserve">Morgan State University (MSU) Institutional Advancement </t>
  </si>
  <si>
    <t>Morgan State University (MSU) Institutional Advancement</t>
  </si>
  <si>
    <t>Morgan State University (MSU) Office of Community Service</t>
  </si>
  <si>
    <t xml:space="preserve">Employers’ rating of satisfaction with Morgan alumni. </t>
  </si>
  <si>
    <t>Morgan Employer Survey Analysis – Summer 2018</t>
  </si>
  <si>
    <t xml:space="preserve">The percentage of survey respondents employed full-time within one year of graduation and who rated their education as excellent, good, or adequate (fair) preparation for their job. </t>
  </si>
  <si>
    <t>Academic Year</t>
  </si>
  <si>
    <t>Calendar Year</t>
  </si>
  <si>
    <t>Fiscal Year</t>
  </si>
  <si>
    <t>New Hires Table</t>
  </si>
  <si>
    <t>Data Exchange with MSDE</t>
  </si>
  <si>
    <t>MSDE process</t>
  </si>
  <si>
    <t>Follow-up Survey</t>
  </si>
  <si>
    <t>Respondent self-reported data</t>
  </si>
  <si>
    <t>Web Survey</t>
  </si>
  <si>
    <t>Employer Survey</t>
  </si>
  <si>
    <t>University Enterprise System</t>
  </si>
  <si>
    <t>Data entry</t>
  </si>
  <si>
    <t>Continuous</t>
  </si>
  <si>
    <t>Office of Finance and Management</t>
  </si>
  <si>
    <t>MSU Academic Affairs</t>
  </si>
  <si>
    <t>SearchLight Data Base</t>
  </si>
  <si>
    <t>Academic Affairs</t>
  </si>
  <si>
    <t>Graduate Studies</t>
  </si>
  <si>
    <t>Physical Plant</t>
  </si>
  <si>
    <t>Institutional Advancement Enterprise System</t>
  </si>
  <si>
    <t>Institutional Advancement</t>
  </si>
  <si>
    <t>SearchLight</t>
  </si>
  <si>
    <t>Office of Community Affairs Participation Records</t>
  </si>
  <si>
    <t>MSU Office of Community Affairs</t>
  </si>
  <si>
    <t>Low response rate</t>
  </si>
  <si>
    <t>Internal data review</t>
  </si>
  <si>
    <t>Statewide rate 65.5%</t>
  </si>
  <si>
    <t>Statewide rate 45.5%</t>
  </si>
  <si>
    <t>Statewide rate 82.4%</t>
  </si>
  <si>
    <t>Statewide rate 74.0%</t>
  </si>
  <si>
    <t>Statewide 29%</t>
  </si>
  <si>
    <t>Statewide 85.5%</t>
  </si>
  <si>
    <t>Statewide 97.6%</t>
  </si>
  <si>
    <t>Statewide 88.1% (Respondents working full-time only)</t>
  </si>
  <si>
    <t>Increase the graduation rate of Morgan undergraduates to 45 percent by 2023.</t>
  </si>
  <si>
    <t>Increase the graduation rate of PELL recipients to 40 percent by 2023.</t>
  </si>
  <si>
    <t>Increase the second-year retention rate of Morgan undergraduates to 80 percent by 2023.</t>
  </si>
  <si>
    <t>Increase the percent of high-ability freshmen to 27 percent by 2023.</t>
  </si>
  <si>
    <t>Increase the diversity of undergraduate students to 18 percent by 2023.</t>
  </si>
  <si>
    <t>Increase the percentage of Maryland community college transfer students as a percent of undergraduate enrollment to 10 percent by 2023.</t>
  </si>
  <si>
    <t>Maintain the pool of college applicants to Morgan from urban school districts in Maryland at 40 percent in 2023.</t>
  </si>
  <si>
    <t>Increase the number of bachelor’s recipients in science, technology, engineering, and math (STEM) fields to 240 by 2023.</t>
  </si>
  <si>
    <t>Increase the number of baccalaureates awarded in teacher education to 70 by 2023.</t>
  </si>
  <si>
    <t>Increase the percentage of students satisfied with their preparation for graduate/professional study to 98 percent by 2023.</t>
  </si>
  <si>
    <t>Increase the percentage of bachelor’s recipients satisfied with education received in preparation for the workforce to 98 percent by 2023.</t>
  </si>
  <si>
    <t>Increase the percentage of employers satisfied with employees who are Morgan bachelor’s recipients to 95 percent by 2023.</t>
  </si>
  <si>
    <t>Increase research grants and contract awards to $38 million by 2023.</t>
  </si>
  <si>
    <t>Increase scholarly publications and activities to 3.5 per full-time tenured/tenure track faculty by 2023.</t>
  </si>
  <si>
    <t>Increase the number of doctorate degrees awarded to 55 by 2023.</t>
  </si>
  <si>
    <t>Reduce campus electricity usage by 7 percent by 2023 through effective conservation measures, persistent curtailment, and enhanced efficiency services for the expanding number of facilities on its campus.</t>
  </si>
  <si>
    <t>Reduce campus natural gas usage by 7 percent by 2023.</t>
  </si>
  <si>
    <t xml:space="preserve">Increase cumulative private and philanthropic donations to $40 million by 2023. </t>
  </si>
  <si>
    <t>Maintain the alumni giving rate at 17 percent through 2023.</t>
  </si>
  <si>
    <t>Increase partnerships with Baltimore City public schools, government agencies, businesses and industries, and non-profit and community organizations to 375 by 2023.</t>
  </si>
  <si>
    <t>Increase the number of students participating in University-sponsored community service to 630 by 2023.</t>
  </si>
  <si>
    <t>See PD document</t>
  </si>
  <si>
    <t>Actual data for fall 2012, 2013, 2014, 2015, and 2016 cohorts</t>
  </si>
  <si>
    <t>Actual data for fall 2007, 2008, 2009, 2010, and 2011 cohorts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</si>
</sst>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quot;$&quot;#,##0.0"/>
    <numFmt numFmtId="168" formatCode="&quot;$&quot;#,##0"/>
  </numFmts>
  <fonts count="26" x14ac:knownFonts="1">
    <font>
      <sz val="11"/>
      <color theme="1"/>
      <name val="Calibri"/>
      <family val="2"/>
      <scheme val="minor"/>
    </font>
    <font>
      <sz val="11"/>
      <name val="Arial Narrow"/>
      <family val="2"/>
    </font>
    <font>
      <sz val="11"/>
      <color theme="1"/>
      <name val="Calibri"/>
      <family val="2"/>
      <scheme val="minor"/>
    </font>
    <font>
      <b/>
      <sz val="11"/>
      <color theme="1"/>
      <name val="Arial Narrow"/>
      <family val="2"/>
    </font>
    <font>
      <sz val="11"/>
      <color theme="1"/>
      <name val="Arial Narrow"/>
      <family val="2"/>
    </font>
    <font>
      <sz val="12"/>
      <color theme="1"/>
      <name val="Garamond"/>
      <family val="1"/>
    </font>
    <font>
      <sz val="10"/>
      <color theme="1"/>
      <name val="Garamond"/>
      <family val="1"/>
    </font>
    <font>
      <b/>
      <sz val="10"/>
      <color theme="1"/>
      <name val="Garamond"/>
      <family val="1"/>
    </font>
    <font>
      <sz val="11"/>
      <color theme="1"/>
      <name val="Garamond"/>
      <family val="1"/>
    </font>
    <font>
      <b/>
      <sz val="12"/>
      <color theme="1"/>
      <name val="Garamond"/>
      <family val="1"/>
    </font>
    <font>
      <b/>
      <sz val="11"/>
      <color theme="0"/>
      <name val="Arial Narrow"/>
      <family val="2"/>
    </font>
    <font>
      <sz val="10"/>
      <color theme="1"/>
      <name val="Times New Roman"/>
      <family val="1"/>
    </font>
    <font>
      <i/>
      <sz val="11"/>
      <color theme="1"/>
      <name val="Arial Narrow"/>
      <family val="2"/>
    </font>
    <font>
      <sz val="11"/>
      <color rgb="FF222222"/>
      <name val="Arial Narrow"/>
      <family val="2"/>
    </font>
    <font>
      <vertAlign val="superscript"/>
      <sz val="10"/>
      <color theme="1"/>
      <name val="Garamond"/>
      <family val="1"/>
    </font>
    <font>
      <sz val="10"/>
      <color theme="1"/>
      <name val="Arial Narrow"/>
      <family val="2"/>
    </font>
    <font>
      <b/>
      <sz val="10"/>
      <color theme="1"/>
      <name val="Arial Narrow"/>
      <family val="2"/>
    </font>
    <font>
      <b/>
      <sz val="11"/>
      <color theme="1"/>
      <name val="Garamond"/>
      <family val="1"/>
    </font>
    <font>
      <sz val="10"/>
      <color rgb="FF000000"/>
      <name val="Times New Roman"/>
      <family val="1"/>
    </font>
    <font>
      <sz val="12"/>
      <name val="Garamond"/>
      <family val="1"/>
    </font>
    <font>
      <b/>
      <sz val="12"/>
      <name val="Segoe UI"/>
      <family val="2"/>
    </font>
    <font>
      <sz val="10"/>
      <name val="Garamond"/>
      <family val="1"/>
    </font>
    <font>
      <b/>
      <sz val="10"/>
      <name val="Garamond"/>
      <family val="1"/>
    </font>
    <font>
      <sz val="11"/>
      <name val="Calibri"/>
      <family val="2"/>
      <scheme val="minor"/>
    </font>
    <font>
      <b/>
      <i/>
      <sz val="10"/>
      <name val="Garamond"/>
      <family val="1"/>
    </font>
    <font>
      <vertAlign val="superscript"/>
      <sz val="10"/>
      <name val="Garamond"/>
      <family val="1"/>
    </font>
  </fonts>
  <fills count="8">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20">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xf numFmtId="0" fontId="5" fillId="0" borderId="0" xfId="0" applyFont="1" applyAlignment="1">
      <alignment horizontal="left" vertical="top"/>
    </xf>
    <xf numFmtId="0" fontId="9" fillId="0" borderId="0" xfId="0" applyFont="1" applyAlignment="1">
      <alignment horizontal="center" vertical="center"/>
    </xf>
    <xf numFmtId="0" fontId="10" fillId="0" borderId="0" xfId="0" applyFont="1" applyFill="1"/>
    <xf numFmtId="0" fontId="4" fillId="0" borderId="0" xfId="0" applyFont="1" applyAlignment="1">
      <alignment horizontal="left"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5" fillId="0" borderId="0" xfId="0" applyFont="1"/>
    <xf numFmtId="0" fontId="9" fillId="0" borderId="0" xfId="0" applyFont="1" applyAlignment="1">
      <alignment horizontal="center" vertical="center"/>
    </xf>
    <xf numFmtId="0" fontId="5" fillId="0" borderId="0" xfId="0" applyFont="1"/>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4" fillId="0" borderId="0" xfId="0" applyFont="1" applyProtection="1">
      <protection locked="0"/>
    </xf>
    <xf numFmtId="164" fontId="4" fillId="0" borderId="0" xfId="1" applyNumberFormat="1" applyFont="1" applyProtection="1">
      <protection locked="0"/>
    </xf>
    <xf numFmtId="0" fontId="4" fillId="0" borderId="0" xfId="0" applyFont="1" applyProtection="1">
      <protection locked="0"/>
    </xf>
    <xf numFmtId="0" fontId="4" fillId="0" borderId="0" xfId="0" applyFont="1"/>
    <xf numFmtId="164" fontId="6" fillId="0" borderId="0" xfId="1" applyNumberFormat="1" applyFont="1" applyBorder="1" applyAlignment="1">
      <alignment vertical="top" wrapText="1"/>
    </xf>
    <xf numFmtId="0" fontId="6" fillId="0" borderId="0" xfId="0" applyFont="1" applyAlignment="1">
      <alignment vertical="top" wrapText="1"/>
    </xf>
    <xf numFmtId="0" fontId="11" fillId="0" borderId="0" xfId="0" applyFont="1"/>
    <xf numFmtId="0" fontId="9" fillId="0" borderId="0" xfId="0" applyFont="1" applyAlignment="1">
      <alignment horizontal="center" vertical="center"/>
    </xf>
    <xf numFmtId="0" fontId="0" fillId="0" borderId="0" xfId="0"/>
    <xf numFmtId="0" fontId="5" fillId="0" borderId="0" xfId="0" applyFont="1"/>
    <xf numFmtId="0" fontId="6" fillId="0" borderId="0" xfId="0" applyFont="1" applyAlignment="1">
      <alignment vertical="top"/>
    </xf>
    <xf numFmtId="0" fontId="7" fillId="0" borderId="0" xfId="0" applyFont="1" applyAlignment="1">
      <alignment vertical="top"/>
    </xf>
    <xf numFmtId="0" fontId="6" fillId="0" borderId="0" xfId="1" applyNumberFormat="1" applyFont="1" applyBorder="1" applyAlignment="1">
      <alignment vertical="top"/>
    </xf>
    <xf numFmtId="0" fontId="9" fillId="0" borderId="0" xfId="0" applyFont="1" applyAlignment="1">
      <alignment horizontal="center" vertical="center"/>
    </xf>
    <xf numFmtId="0" fontId="4" fillId="0" borderId="0" xfId="0" applyFont="1" applyProtection="1">
      <protection locked="0"/>
    </xf>
    <xf numFmtId="0" fontId="4" fillId="0" borderId="0" xfId="0" applyFont="1" applyAlignment="1"/>
    <xf numFmtId="0" fontId="7" fillId="0" borderId="0" xfId="0" applyFont="1" applyBorder="1" applyAlignment="1">
      <alignment vertical="top"/>
    </xf>
    <xf numFmtId="0" fontId="4" fillId="0" borderId="0" xfId="0" applyFont="1" applyAlignment="1">
      <alignment wrapText="1"/>
    </xf>
    <xf numFmtId="0" fontId="4" fillId="0" borderId="0" xfId="0" applyFont="1" applyAlignment="1" applyProtection="1">
      <protection locked="0"/>
    </xf>
    <xf numFmtId="0" fontId="6" fillId="0" borderId="0" xfId="1" applyNumberFormat="1" applyFont="1" applyBorder="1" applyAlignment="1"/>
    <xf numFmtId="0" fontId="4" fillId="0" borderId="0" xfId="0" applyFont="1" applyAlignment="1" applyProtection="1">
      <alignment wrapText="1"/>
      <protection locked="0"/>
    </xf>
    <xf numFmtId="165" fontId="4" fillId="0" borderId="0" xfId="1" applyNumberFormat="1" applyFont="1" applyProtection="1">
      <protection locked="0"/>
    </xf>
    <xf numFmtId="9" fontId="2" fillId="0" borderId="0" xfId="3" applyFont="1"/>
    <xf numFmtId="9" fontId="4" fillId="0" borderId="0" xfId="3" applyFont="1" applyProtection="1">
      <protection locked="0"/>
    </xf>
    <xf numFmtId="166" fontId="2" fillId="0" borderId="0" xfId="3" applyNumberFormat="1" applyFont="1"/>
    <xf numFmtId="166" fontId="11" fillId="0" borderId="0" xfId="3" applyNumberFormat="1" applyFont="1" applyAlignment="1">
      <alignment vertical="center"/>
    </xf>
    <xf numFmtId="166" fontId="4" fillId="0" borderId="0" xfId="3" applyNumberFormat="1" applyFont="1" applyProtection="1">
      <protection locked="0"/>
    </xf>
    <xf numFmtId="167" fontId="4" fillId="0" borderId="0" xfId="2" applyNumberFormat="1" applyFont="1" applyProtection="1">
      <protection locked="0"/>
    </xf>
    <xf numFmtId="9" fontId="11" fillId="0" borderId="0" xfId="3" applyFont="1"/>
    <xf numFmtId="166" fontId="11" fillId="0" borderId="0" xfId="3" applyNumberFormat="1" applyFont="1"/>
    <xf numFmtId="167" fontId="0" fillId="0" borderId="0" xfId="0" applyNumberFormat="1"/>
    <xf numFmtId="167" fontId="11" fillId="0" borderId="0" xfId="0" applyNumberFormat="1" applyFont="1"/>
    <xf numFmtId="167" fontId="4" fillId="0" borderId="0" xfId="1" applyNumberFormat="1" applyFont="1" applyProtection="1">
      <protection locked="0"/>
    </xf>
    <xf numFmtId="49" fontId="4" fillId="0" borderId="0" xfId="1" applyNumberFormat="1" applyFont="1" applyAlignment="1" applyProtection="1">
      <alignment horizontal="right"/>
      <protection locked="0"/>
    </xf>
    <xf numFmtId="9" fontId="12" fillId="0" borderId="0" xfId="3" applyFont="1"/>
    <xf numFmtId="9" fontId="4" fillId="0" borderId="0" xfId="3" applyFont="1"/>
    <xf numFmtId="9" fontId="2" fillId="0" borderId="0" xfId="3" applyFont="1"/>
    <xf numFmtId="0" fontId="0" fillId="0" borderId="0" xfId="0" applyAlignment="1">
      <alignment horizontal="right"/>
    </xf>
    <xf numFmtId="0" fontId="11" fillId="0" borderId="0" xfId="0" applyFont="1" applyAlignment="1">
      <alignment horizontal="right"/>
    </xf>
    <xf numFmtId="164" fontId="4" fillId="0" borderId="0" xfId="1" applyNumberFormat="1" applyFont="1" applyAlignment="1" applyProtection="1">
      <alignment horizontal="right"/>
      <protection locked="0"/>
    </xf>
    <xf numFmtId="164" fontId="1" fillId="2" borderId="0" xfId="1" applyNumberFormat="1" applyFont="1" applyFill="1" applyProtection="1">
      <protection locked="0"/>
    </xf>
    <xf numFmtId="49" fontId="4" fillId="0" borderId="0" xfId="1" applyNumberFormat="1" applyFont="1" applyFill="1" applyAlignment="1" applyProtection="1">
      <alignment horizontal="right"/>
      <protection locked="0"/>
    </xf>
    <xf numFmtId="165" fontId="4" fillId="0" borderId="0" xfId="1" applyNumberFormat="1" applyFont="1" applyFill="1" applyProtection="1">
      <protection locked="0"/>
    </xf>
    <xf numFmtId="166" fontId="4" fillId="0" borderId="0" xfId="3" applyNumberFormat="1" applyFont="1" applyFill="1" applyProtection="1">
      <protection locked="0"/>
    </xf>
    <xf numFmtId="9" fontId="4" fillId="0" borderId="0" xfId="3" applyFont="1" applyFill="1" applyProtection="1">
      <protection locked="0"/>
    </xf>
    <xf numFmtId="164" fontId="1" fillId="0" borderId="0" xfId="1" applyNumberFormat="1" applyFont="1" applyAlignment="1" applyProtection="1">
      <alignment horizontal="right"/>
      <protection locked="0"/>
    </xf>
    <xf numFmtId="165" fontId="1" fillId="0" borderId="0" xfId="1" applyNumberFormat="1" applyFont="1" applyProtection="1">
      <protection locked="0"/>
    </xf>
    <xf numFmtId="164" fontId="1" fillId="0" borderId="0" xfId="1" applyNumberFormat="1" applyFont="1" applyProtection="1">
      <protection locked="0"/>
    </xf>
    <xf numFmtId="164" fontId="1" fillId="0" borderId="0" xfId="1" applyNumberFormat="1" applyFont="1" applyFill="1" applyProtection="1">
      <protection locked="0"/>
    </xf>
    <xf numFmtId="166" fontId="1" fillId="0" borderId="0" xfId="3" applyNumberFormat="1" applyFont="1" applyProtection="1">
      <protection locked="0"/>
    </xf>
    <xf numFmtId="167" fontId="1" fillId="0" borderId="0" xfId="2" applyNumberFormat="1" applyFont="1" applyProtection="1">
      <protection locked="0"/>
    </xf>
    <xf numFmtId="0" fontId="13" fillId="0" borderId="0" xfId="0" applyFont="1"/>
    <xf numFmtId="0" fontId="3" fillId="3" borderId="0" xfId="0" applyFont="1" applyFill="1" applyAlignment="1">
      <alignment horizontal="center" vertical="center"/>
    </xf>
    <xf numFmtId="0" fontId="3" fillId="0" borderId="0" xfId="0" applyFont="1" applyAlignment="1">
      <alignment horizontal="right"/>
    </xf>
    <xf numFmtId="0" fontId="3" fillId="0" borderId="0" xfId="0" applyFont="1" applyFill="1"/>
    <xf numFmtId="164" fontId="4" fillId="0" borderId="0" xfId="1" applyNumberFormat="1" applyFont="1" applyFill="1" applyProtection="1">
      <protection locked="0"/>
    </xf>
    <xf numFmtId="164" fontId="1" fillId="0" borderId="0" xfId="1" applyNumberFormat="1" applyFont="1" applyFill="1" applyAlignment="1" applyProtection="1">
      <alignment horizontal="right"/>
      <protection locked="0"/>
    </xf>
    <xf numFmtId="167" fontId="4" fillId="0" borderId="0" xfId="2" applyNumberFormat="1" applyFont="1" applyFill="1" applyProtection="1">
      <protection locked="0"/>
    </xf>
    <xf numFmtId="9" fontId="4" fillId="0" borderId="0" xfId="3" applyFont="1" applyAlignment="1">
      <alignment horizontal="center"/>
    </xf>
    <xf numFmtId="167" fontId="4" fillId="0" borderId="0" xfId="1" applyNumberFormat="1" applyFont="1" applyFill="1" applyProtection="1">
      <protection locked="0"/>
    </xf>
    <xf numFmtId="167" fontId="1" fillId="0" borderId="0" xfId="1" applyNumberFormat="1" applyFont="1" applyFill="1" applyProtection="1">
      <protection locked="0"/>
    </xf>
    <xf numFmtId="0" fontId="4" fillId="0" borderId="0" xfId="0" applyFont="1" applyAlignment="1">
      <alignment horizontal="center"/>
    </xf>
    <xf numFmtId="0" fontId="4" fillId="0" borderId="0" xfId="0" applyFont="1" applyFill="1" applyAlignment="1">
      <alignment horizontal="center"/>
    </xf>
    <xf numFmtId="0" fontId="3" fillId="0" borderId="0" xfId="0" applyFont="1" applyAlignment="1">
      <alignment horizontal="center"/>
    </xf>
    <xf numFmtId="9" fontId="4" fillId="0" borderId="0" xfId="3" applyFont="1" applyAlignment="1" applyProtection="1">
      <alignment horizontal="center"/>
      <protection locked="0"/>
    </xf>
    <xf numFmtId="164" fontId="1" fillId="0" borderId="0" xfId="1" applyNumberFormat="1" applyFont="1" applyAlignment="1" applyProtection="1">
      <alignment horizontal="center"/>
      <protection locked="0"/>
    </xf>
    <xf numFmtId="164" fontId="4" fillId="0" borderId="0" xfId="1" applyNumberFormat="1" applyFont="1" applyAlignment="1" applyProtection="1">
      <alignment horizontal="center"/>
      <protection locked="0"/>
    </xf>
    <xf numFmtId="166" fontId="4" fillId="0" borderId="0" xfId="3" applyNumberFormat="1" applyFont="1" applyAlignment="1" applyProtection="1">
      <alignment horizontal="center"/>
      <protection locked="0"/>
    </xf>
    <xf numFmtId="9" fontId="4" fillId="0" borderId="0" xfId="3" applyFont="1" applyFill="1" applyAlignment="1" applyProtection="1">
      <alignment horizontal="center"/>
      <protection locked="0"/>
    </xf>
    <xf numFmtId="167" fontId="1" fillId="0" borderId="0" xfId="1" applyNumberFormat="1" applyFont="1" applyAlignment="1" applyProtection="1">
      <alignment horizontal="center"/>
      <protection locked="0"/>
    </xf>
    <xf numFmtId="165" fontId="1" fillId="0" borderId="0" xfId="1" applyNumberFormat="1" applyFont="1" applyAlignment="1" applyProtection="1">
      <alignment horizontal="center"/>
      <protection locked="0"/>
    </xf>
    <xf numFmtId="164" fontId="1" fillId="0" borderId="0" xfId="1" applyNumberFormat="1" applyFont="1" applyFill="1" applyAlignment="1" applyProtection="1">
      <alignment horizontal="center"/>
      <protection locked="0"/>
    </xf>
    <xf numFmtId="166" fontId="1" fillId="0" borderId="0" xfId="3" applyNumberFormat="1" applyFont="1" applyAlignment="1" applyProtection="1">
      <alignment horizontal="center"/>
      <protection locked="0"/>
    </xf>
    <xf numFmtId="167" fontId="1" fillId="0" borderId="0" xfId="2" applyNumberFormat="1" applyFont="1" applyAlignment="1" applyProtection="1">
      <alignment horizontal="center"/>
      <protection locked="0"/>
    </xf>
    <xf numFmtId="164" fontId="6" fillId="0" borderId="0" xfId="1" applyNumberFormat="1" applyFont="1" applyBorder="1" applyAlignment="1">
      <alignment vertical="top" wrapText="1"/>
    </xf>
    <xf numFmtId="0" fontId="6" fillId="0" borderId="0" xfId="0" applyFont="1" applyAlignment="1">
      <alignment vertical="top" wrapText="1"/>
    </xf>
    <xf numFmtId="0" fontId="7" fillId="0" borderId="12" xfId="0" applyFont="1" applyBorder="1" applyAlignment="1">
      <alignment vertical="center"/>
    </xf>
    <xf numFmtId="0" fontId="7" fillId="0" borderId="12" xfId="0" applyFont="1" applyBorder="1" applyAlignment="1">
      <alignment vertical="top"/>
    </xf>
    <xf numFmtId="0" fontId="7" fillId="0" borderId="12" xfId="0" applyFont="1" applyBorder="1" applyAlignment="1">
      <alignment horizontal="left" vertical="top"/>
    </xf>
    <xf numFmtId="0" fontId="7" fillId="0" borderId="12" xfId="0" applyFont="1" applyBorder="1" applyAlignment="1">
      <alignment horizontal="right" vertical="top" wrapText="1"/>
    </xf>
    <xf numFmtId="0" fontId="6" fillId="0" borderId="12" xfId="0" applyFont="1" applyBorder="1" applyAlignment="1">
      <alignment vertical="top" wrapText="1"/>
    </xf>
    <xf numFmtId="0" fontId="14" fillId="0" borderId="0" xfId="0" quotePrefix="1" applyFont="1" applyAlignment="1"/>
    <xf numFmtId="0" fontId="4" fillId="0" borderId="0" xfId="0" applyFont="1" applyFill="1" applyProtection="1">
      <protection locked="0"/>
    </xf>
    <xf numFmtId="166" fontId="1" fillId="0" borderId="0" xfId="3" applyNumberFormat="1" applyFont="1" applyFill="1" applyProtection="1">
      <protection locked="0"/>
    </xf>
    <xf numFmtId="9" fontId="4" fillId="0" borderId="0" xfId="3" applyFont="1" applyFill="1"/>
    <xf numFmtId="164" fontId="4" fillId="0" borderId="0" xfId="1" applyNumberFormat="1" applyFont="1" applyFill="1" applyAlignment="1" applyProtection="1">
      <alignment horizontal="right"/>
      <protection locked="0"/>
    </xf>
    <xf numFmtId="164" fontId="4" fillId="0" borderId="0" xfId="1" applyNumberFormat="1" applyFont="1" applyFill="1" applyAlignment="1" applyProtection="1">
      <alignment vertical="center" wrapText="1"/>
      <protection locked="0"/>
    </xf>
    <xf numFmtId="164" fontId="4" fillId="0" borderId="0" xfId="1" applyNumberFormat="1" applyFont="1" applyFill="1" applyAlignment="1" applyProtection="1">
      <alignment vertical="center"/>
      <protection locked="0"/>
    </xf>
    <xf numFmtId="167" fontId="4" fillId="0" borderId="0" xfId="2" applyNumberFormat="1" applyFont="1" applyFill="1" applyAlignment="1" applyProtection="1">
      <protection locked="0"/>
    </xf>
    <xf numFmtId="9" fontId="4" fillId="4" borderId="0" xfId="3" applyFont="1" applyFill="1" applyAlignment="1">
      <alignment horizontal="center"/>
    </xf>
    <xf numFmtId="0" fontId="15" fillId="0" borderId="0" xfId="0" applyFont="1"/>
    <xf numFmtId="0" fontId="15" fillId="0" borderId="0" xfId="0" applyFont="1" applyFill="1"/>
    <xf numFmtId="0" fontId="16" fillId="5" borderId="0" xfId="0" applyFont="1" applyFill="1" applyAlignment="1">
      <alignment wrapText="1"/>
    </xf>
    <xf numFmtId="0" fontId="15" fillId="0" borderId="0" xfId="0" applyFont="1" applyProtection="1">
      <protection locked="0"/>
    </xf>
    <xf numFmtId="0" fontId="16" fillId="0" borderId="13" xfId="0" applyFont="1" applyBorder="1"/>
    <xf numFmtId="0" fontId="16" fillId="0" borderId="13" xfId="0" applyFont="1" applyBorder="1" applyAlignment="1">
      <alignment horizontal="center"/>
    </xf>
    <xf numFmtId="0" fontId="16" fillId="6" borderId="17" xfId="0" applyFont="1" applyFill="1" applyBorder="1" applyAlignment="1">
      <alignment wrapText="1"/>
    </xf>
    <xf numFmtId="0" fontId="16" fillId="7" borderId="17" xfId="0" applyFont="1" applyFill="1" applyBorder="1" applyAlignment="1">
      <alignment wrapText="1"/>
    </xf>
    <xf numFmtId="0" fontId="16" fillId="5" borderId="17" xfId="0" applyFont="1" applyFill="1" applyBorder="1" applyAlignment="1">
      <alignment wrapText="1"/>
    </xf>
    <xf numFmtId="0" fontId="16" fillId="0" borderId="0" xfId="0" applyFont="1" applyFill="1"/>
    <xf numFmtId="164" fontId="4" fillId="0" borderId="0" xfId="1" applyNumberFormat="1" applyFont="1" applyFill="1"/>
    <xf numFmtId="164" fontId="15" fillId="0" borderId="0" xfId="0" applyNumberFormat="1" applyFont="1" applyFill="1"/>
    <xf numFmtId="0" fontId="15" fillId="0" borderId="0" xfId="0" applyFont="1" applyFill="1" applyProtection="1">
      <protection locked="0"/>
    </xf>
    <xf numFmtId="164" fontId="4" fillId="0" borderId="0" xfId="1" applyNumberFormat="1" applyFont="1" applyFill="1" applyAlignment="1" applyProtection="1">
      <alignment vertical="top"/>
      <protection locked="0"/>
    </xf>
    <xf numFmtId="0" fontId="15" fillId="0" borderId="0" xfId="0" applyFont="1" applyFill="1" applyAlignment="1" applyProtection="1">
      <alignment wrapText="1"/>
      <protection locked="0"/>
    </xf>
    <xf numFmtId="0" fontId="15" fillId="0" borderId="0" xfId="0" applyFont="1" applyFill="1" applyAlignment="1" applyProtection="1">
      <protection locked="0"/>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20" xfId="0" applyFont="1" applyBorder="1" applyAlignment="1">
      <alignment vertical="center"/>
    </xf>
    <xf numFmtId="0" fontId="17" fillId="5" borderId="22" xfId="0" applyFont="1" applyFill="1" applyBorder="1"/>
    <xf numFmtId="0" fontId="8" fillId="0" borderId="23" xfId="0" applyFont="1" applyBorder="1"/>
    <xf numFmtId="0" fontId="17" fillId="5" borderId="11" xfId="0" applyFont="1" applyFill="1" applyBorder="1"/>
    <xf numFmtId="0" fontId="8" fillId="0" borderId="25" xfId="0" applyFont="1" applyBorder="1"/>
    <xf numFmtId="0" fontId="17" fillId="5" borderId="11" xfId="0" applyFont="1" applyFill="1" applyBorder="1" applyAlignment="1">
      <alignment wrapText="1"/>
    </xf>
    <xf numFmtId="0" fontId="8" fillId="0" borderId="25" xfId="0" applyFont="1" applyBorder="1" applyAlignment="1">
      <alignment vertical="top" wrapText="1"/>
    </xf>
    <xf numFmtId="0" fontId="8" fillId="0" borderId="25" xfId="0" applyFont="1" applyBorder="1" applyAlignment="1">
      <alignment wrapText="1"/>
    </xf>
    <xf numFmtId="0" fontId="17" fillId="5" borderId="27" xfId="0" applyFont="1" applyFill="1" applyBorder="1" applyAlignment="1">
      <alignment wrapText="1"/>
    </xf>
    <xf numFmtId="0" fontId="8" fillId="0" borderId="28" xfId="0" applyFont="1" applyBorder="1" applyAlignment="1">
      <alignment wrapText="1"/>
    </xf>
    <xf numFmtId="0" fontId="0" fillId="0" borderId="0" xfId="0" applyFont="1"/>
    <xf numFmtId="2" fontId="15" fillId="0" borderId="0" xfId="0" applyNumberFormat="1" applyFont="1" applyProtection="1">
      <protection locked="0"/>
    </xf>
    <xf numFmtId="0" fontId="18" fillId="0" borderId="0" xfId="0" applyFont="1"/>
    <xf numFmtId="9" fontId="4" fillId="0" borderId="0" xfId="3" applyFont="1" applyFill="1" applyAlignment="1">
      <alignment horizontal="center"/>
    </xf>
    <xf numFmtId="0" fontId="19" fillId="0" borderId="0" xfId="0" applyFont="1"/>
    <xf numFmtId="0" fontId="21" fillId="0" borderId="0" xfId="0" applyFont="1" applyBorder="1" applyAlignment="1">
      <alignment horizontal="left" vertical="top" wrapText="1"/>
    </xf>
    <xf numFmtId="0" fontId="21" fillId="0" borderId="0" xfId="0" applyFont="1" applyAlignment="1">
      <alignment vertical="top"/>
    </xf>
    <xf numFmtId="0" fontId="22" fillId="0" borderId="0" xfId="0" applyFont="1" applyAlignment="1">
      <alignment vertical="top"/>
    </xf>
    <xf numFmtId="0" fontId="21" fillId="0" borderId="0" xfId="0" applyFont="1" applyAlignment="1">
      <alignment vertical="top" wrapText="1"/>
    </xf>
    <xf numFmtId="0" fontId="23" fillId="0" borderId="0" xfId="0" applyFont="1"/>
    <xf numFmtId="0" fontId="24" fillId="0" borderId="0" xfId="0" applyFont="1" applyBorder="1" applyAlignment="1">
      <alignment vertical="top"/>
    </xf>
    <xf numFmtId="0" fontId="22" fillId="0" borderId="1" xfId="0" applyFont="1" applyBorder="1" applyAlignment="1">
      <alignment horizontal="right" vertical="top" wrapText="1"/>
    </xf>
    <xf numFmtId="0" fontId="22" fillId="0" borderId="2" xfId="0" applyFont="1" applyBorder="1" applyAlignment="1">
      <alignment horizontal="right" vertical="top" wrapText="1"/>
    </xf>
    <xf numFmtId="9" fontId="21" fillId="0" borderId="0" xfId="3" applyFont="1" applyBorder="1" applyAlignment="1">
      <alignment vertical="top"/>
    </xf>
    <xf numFmtId="9" fontId="21" fillId="0" borderId="3" xfId="3" applyFont="1" applyBorder="1" applyAlignment="1">
      <alignment vertical="top"/>
    </xf>
    <xf numFmtId="49" fontId="21" fillId="0" borderId="0" xfId="1" applyNumberFormat="1" applyFont="1" applyBorder="1" applyAlignment="1">
      <alignment horizontal="right" vertical="top"/>
    </xf>
    <xf numFmtId="49" fontId="21" fillId="0" borderId="3" xfId="1" applyNumberFormat="1" applyFont="1" applyBorder="1" applyAlignment="1">
      <alignment horizontal="right" vertical="top"/>
    </xf>
    <xf numFmtId="0" fontId="21" fillId="0" borderId="0" xfId="1" applyNumberFormat="1" applyFont="1" applyBorder="1" applyAlignment="1">
      <alignment vertical="top"/>
    </xf>
    <xf numFmtId="0" fontId="21" fillId="0" borderId="3" xfId="1" applyNumberFormat="1" applyFont="1" applyBorder="1" applyAlignment="1">
      <alignment vertical="top"/>
    </xf>
    <xf numFmtId="166" fontId="21" fillId="0" borderId="0" xfId="3" applyNumberFormat="1" applyFont="1" applyBorder="1" applyAlignment="1">
      <alignment vertical="top"/>
    </xf>
    <xf numFmtId="166" fontId="21" fillId="0" borderId="3" xfId="3" applyNumberFormat="1" applyFont="1" applyBorder="1" applyAlignment="1">
      <alignment vertical="top"/>
    </xf>
    <xf numFmtId="0" fontId="21" fillId="0" borderId="0" xfId="0" applyFont="1" applyBorder="1" applyAlignment="1">
      <alignment vertical="top"/>
    </xf>
    <xf numFmtId="166" fontId="21" fillId="0" borderId="4" xfId="3" applyNumberFormat="1" applyFont="1" applyBorder="1" applyAlignment="1">
      <alignment vertical="top"/>
    </xf>
    <xf numFmtId="166" fontId="21" fillId="0" borderId="5" xfId="3" applyNumberFormat="1" applyFont="1" applyBorder="1" applyAlignment="1">
      <alignment vertical="top"/>
    </xf>
    <xf numFmtId="0" fontId="21" fillId="0" borderId="0" xfId="0" applyFont="1"/>
    <xf numFmtId="0" fontId="19" fillId="0" borderId="0" xfId="0" applyFont="1" applyBorder="1"/>
    <xf numFmtId="164" fontId="21" fillId="0" borderId="0" xfId="1" applyNumberFormat="1" applyFont="1" applyBorder="1" applyAlignment="1">
      <alignment vertical="top" wrapText="1"/>
    </xf>
    <xf numFmtId="166" fontId="21" fillId="0" borderId="0" xfId="3" applyNumberFormat="1" applyFont="1" applyBorder="1" applyAlignment="1"/>
    <xf numFmtId="166" fontId="21" fillId="0" borderId="3" xfId="3" applyNumberFormat="1" applyFont="1" applyBorder="1" applyAlignment="1"/>
    <xf numFmtId="0" fontId="21" fillId="0" borderId="0" xfId="1" applyNumberFormat="1" applyFont="1" applyBorder="1" applyAlignment="1"/>
    <xf numFmtId="0" fontId="21" fillId="0" borderId="3" xfId="1" applyNumberFormat="1" applyFont="1" applyBorder="1" applyAlignment="1"/>
    <xf numFmtId="9" fontId="21" fillId="0" borderId="0" xfId="3" applyFont="1" applyBorder="1" applyAlignment="1"/>
    <xf numFmtId="9" fontId="21" fillId="0" borderId="3" xfId="3" applyFont="1" applyBorder="1" applyAlignment="1"/>
    <xf numFmtId="0" fontId="21" fillId="0" borderId="0" xfId="1" applyNumberFormat="1" applyFont="1" applyBorder="1" applyAlignment="1">
      <alignment horizontal="right"/>
    </xf>
    <xf numFmtId="9" fontId="21" fillId="0" borderId="4" xfId="3" applyFont="1" applyBorder="1" applyAlignment="1"/>
    <xf numFmtId="9" fontId="21" fillId="0" borderId="5" xfId="3" applyFont="1" applyBorder="1" applyAlignment="1"/>
    <xf numFmtId="168" fontId="21" fillId="0" borderId="0" xfId="1" applyNumberFormat="1" applyFont="1" applyBorder="1" applyAlignment="1"/>
    <xf numFmtId="168" fontId="21" fillId="0" borderId="3" xfId="1" applyNumberFormat="1" applyFont="1" applyBorder="1" applyAlignment="1"/>
    <xf numFmtId="0" fontId="21" fillId="0" borderId="4" xfId="1" applyNumberFormat="1" applyFont="1" applyBorder="1" applyAlignment="1"/>
    <xf numFmtId="0" fontId="21" fillId="0" borderId="5" xfId="1" applyNumberFormat="1" applyFont="1" applyBorder="1" applyAlignment="1"/>
    <xf numFmtId="166" fontId="21" fillId="0" borderId="0" xfId="3" applyNumberFormat="1" applyFont="1" applyBorder="1" applyAlignment="1">
      <alignment horizontal="right" vertical="top"/>
    </xf>
    <xf numFmtId="166" fontId="21" fillId="0" borderId="4" xfId="3" applyNumberFormat="1" applyFont="1" applyBorder="1" applyAlignment="1">
      <alignment horizontal="right" vertical="top"/>
    </xf>
    <xf numFmtId="167" fontId="21" fillId="0" borderId="0" xfId="1" applyNumberFormat="1" applyFont="1" applyBorder="1" applyAlignment="1">
      <alignment horizontal="right" vertical="top"/>
    </xf>
    <xf numFmtId="167" fontId="21" fillId="0" borderId="0" xfId="1" applyNumberFormat="1" applyFont="1" applyBorder="1" applyAlignment="1">
      <alignment vertical="top"/>
    </xf>
    <xf numFmtId="167" fontId="21" fillId="0" borderId="3" xfId="1" applyNumberFormat="1" applyFont="1" applyBorder="1" applyAlignment="1">
      <alignment vertical="top"/>
    </xf>
    <xf numFmtId="0" fontId="25" fillId="0" borderId="0" xfId="0" quotePrefix="1" applyFont="1" applyAlignment="1"/>
    <xf numFmtId="0" fontId="6" fillId="0" borderId="0" xfId="0" applyFont="1" applyBorder="1" applyAlignment="1">
      <alignment horizontal="left"/>
    </xf>
    <xf numFmtId="164" fontId="21" fillId="0" borderId="8" xfId="1" applyNumberFormat="1" applyFont="1" applyBorder="1" applyAlignment="1">
      <alignment vertical="top" wrapText="1"/>
    </xf>
    <xf numFmtId="164" fontId="21" fillId="0" borderId="4" xfId="1" applyNumberFormat="1" applyFont="1" applyBorder="1" applyAlignment="1">
      <alignment vertical="top" wrapText="1"/>
    </xf>
    <xf numFmtId="164" fontId="21" fillId="0" borderId="6" xfId="1" applyNumberFormat="1" applyFont="1" applyBorder="1" applyAlignment="1">
      <alignment vertical="top" wrapText="1"/>
    </xf>
    <xf numFmtId="164" fontId="21" fillId="0" borderId="0" xfId="1" applyNumberFormat="1" applyFont="1" applyBorder="1" applyAlignment="1">
      <alignment vertical="top" wrapText="1"/>
    </xf>
    <xf numFmtId="0" fontId="21" fillId="0" borderId="0" xfId="0" applyFont="1" applyAlignment="1">
      <alignment vertical="top" wrapText="1"/>
    </xf>
    <xf numFmtId="0" fontId="22" fillId="0" borderId="7" xfId="0" applyFont="1" applyBorder="1" applyAlignment="1">
      <alignment horizontal="left" vertical="top"/>
    </xf>
    <xf numFmtId="0" fontId="22" fillId="0" borderId="1" xfId="0"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vertical="top" wrapTex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1" fillId="0" borderId="0" xfId="0" applyFont="1" applyBorder="1" applyAlignment="1">
      <alignment horizontal="left" vertical="top" wrapText="1"/>
    </xf>
    <xf numFmtId="0" fontId="22" fillId="0" borderId="0" xfId="0" applyFont="1" applyBorder="1" applyAlignment="1">
      <alignment vertical="top" wrapText="1"/>
    </xf>
    <xf numFmtId="0" fontId="16" fillId="0" borderId="9" xfId="0" applyFont="1" applyBorder="1" applyAlignment="1">
      <alignment horizontal="center"/>
    </xf>
    <xf numFmtId="0" fontId="16" fillId="0" borderId="11" xfId="0" applyFont="1" applyBorder="1" applyAlignment="1">
      <alignment horizontal="center"/>
    </xf>
    <xf numFmtId="0" fontId="16" fillId="0" borderId="14" xfId="0" applyFont="1" applyFill="1" applyBorder="1" applyAlignment="1">
      <alignment horizontal="center"/>
    </xf>
    <xf numFmtId="0" fontId="16" fillId="0" borderId="15" xfId="0" applyFont="1" applyFill="1" applyBorder="1" applyAlignment="1">
      <alignment horizontal="center"/>
    </xf>
    <xf numFmtId="0" fontId="16" fillId="0" borderId="16" xfId="0" applyFont="1" applyFill="1" applyBorder="1" applyAlignment="1">
      <alignment horizontal="center"/>
    </xf>
    <xf numFmtId="0" fontId="17" fillId="0" borderId="14" xfId="0" applyFont="1" applyBorder="1" applyAlignment="1">
      <alignment horizontal="center" wrapText="1"/>
    </xf>
    <xf numFmtId="0" fontId="17" fillId="0" borderId="15" xfId="0" applyFont="1" applyBorder="1" applyAlignment="1">
      <alignment horizontal="center" wrapText="1"/>
    </xf>
    <xf numFmtId="0" fontId="17" fillId="0" borderId="16" xfId="0" applyFont="1" applyBorder="1" applyAlignment="1">
      <alignment horizontal="center" wrapText="1"/>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17" fillId="0" borderId="21" xfId="0" applyFont="1" applyBorder="1" applyAlignment="1">
      <alignment horizontal="center" vertical="center" textRotation="90"/>
    </xf>
    <xf numFmtId="0" fontId="17" fillId="0" borderId="26" xfId="0" applyFont="1" applyBorder="1" applyAlignment="1">
      <alignment horizontal="center" vertical="center" textRotation="90"/>
    </xf>
    <xf numFmtId="0" fontId="17" fillId="0" borderId="24" xfId="0" applyFont="1" applyBorder="1" applyAlignment="1">
      <alignment horizontal="center" vertical="center" textRotation="9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view="pageLayout" topLeftCell="A5" zoomScaleNormal="100" zoomScaleSheetLayoutView="115" workbookViewId="0">
      <selection activeCell="A3" sqref="A3:O3"/>
    </sheetView>
  </sheetViews>
  <sheetFormatPr defaultColWidth="6.42578125" defaultRowHeight="15.75" x14ac:dyDescent="0.25"/>
  <cols>
    <col min="1" max="1" width="6.28515625" style="3" bestFit="1" customWidth="1"/>
    <col min="2" max="2" width="6.7109375" style="3" bestFit="1" customWidth="1"/>
    <col min="3" max="3" width="12.7109375" style="3" customWidth="1"/>
    <col min="4" max="15" width="8.5703125" style="3" customWidth="1"/>
    <col min="16" max="16" width="10.28515625" style="9" bestFit="1" customWidth="1"/>
    <col min="17" max="17" width="6.42578125" style="3"/>
    <col min="18" max="23" width="6.42578125" style="3" customWidth="1"/>
    <col min="24" max="16384" width="6.42578125" style="3"/>
  </cols>
  <sheetData>
    <row r="1" spans="1:23" ht="7.9" customHeight="1" x14ac:dyDescent="0.3">
      <c r="A1" s="150"/>
      <c r="B1" s="150"/>
      <c r="C1" s="150"/>
      <c r="D1" s="150"/>
      <c r="E1" s="150"/>
      <c r="F1" s="150"/>
      <c r="G1" s="150"/>
      <c r="H1" s="150"/>
      <c r="I1" s="150"/>
      <c r="J1" s="150"/>
      <c r="K1" s="150"/>
      <c r="L1" s="150"/>
      <c r="M1" s="150"/>
      <c r="N1" s="150"/>
      <c r="O1" s="150"/>
    </row>
    <row r="2" spans="1:23" ht="13.15" customHeight="1" x14ac:dyDescent="0.3">
      <c r="A2" s="202" t="s">
        <v>0</v>
      </c>
      <c r="B2" s="203"/>
      <c r="C2" s="203"/>
      <c r="D2" s="203"/>
      <c r="E2" s="203"/>
      <c r="F2" s="203"/>
      <c r="G2" s="203"/>
      <c r="H2" s="203"/>
      <c r="I2" s="203"/>
      <c r="J2" s="203"/>
      <c r="K2" s="203"/>
      <c r="L2" s="203"/>
      <c r="M2" s="203"/>
      <c r="N2" s="203"/>
      <c r="O2" s="204"/>
      <c r="P2" s="9" t="s">
        <v>6</v>
      </c>
    </row>
    <row r="3" spans="1:23" ht="80.25" customHeight="1" x14ac:dyDescent="0.25">
      <c r="A3" s="205" t="s">
        <v>164</v>
      </c>
      <c r="B3" s="205"/>
      <c r="C3" s="205"/>
      <c r="D3" s="205"/>
      <c r="E3" s="205"/>
      <c r="F3" s="205"/>
      <c r="G3" s="205"/>
      <c r="H3" s="205"/>
      <c r="I3" s="205"/>
      <c r="J3" s="205"/>
      <c r="K3" s="205"/>
      <c r="L3" s="205"/>
      <c r="M3" s="205"/>
      <c r="N3" s="205"/>
      <c r="O3" s="205"/>
      <c r="R3" s="8"/>
      <c r="S3" s="8"/>
      <c r="T3" s="8"/>
      <c r="U3" s="8"/>
      <c r="V3" s="8"/>
      <c r="W3" s="8"/>
    </row>
    <row r="4" spans="1:23" ht="8.25" customHeight="1" x14ac:dyDescent="0.3">
      <c r="A4" s="151"/>
      <c r="B4" s="151"/>
      <c r="C4" s="151"/>
      <c r="D4" s="151"/>
      <c r="E4" s="151"/>
      <c r="F4" s="151"/>
      <c r="G4" s="151"/>
      <c r="H4" s="151"/>
      <c r="I4" s="151"/>
      <c r="J4" s="151"/>
      <c r="K4" s="151"/>
      <c r="L4" s="151"/>
      <c r="M4" s="151"/>
      <c r="N4" s="151"/>
      <c r="O4" s="151"/>
      <c r="R4" s="8"/>
      <c r="S4" s="8"/>
      <c r="T4" s="8"/>
      <c r="U4" s="8"/>
      <c r="V4" s="8"/>
      <c r="W4" s="8"/>
    </row>
    <row r="5" spans="1:23" ht="13.9" customHeight="1" x14ac:dyDescent="0.3">
      <c r="A5" s="202" t="s">
        <v>1</v>
      </c>
      <c r="B5" s="203"/>
      <c r="C5" s="203"/>
      <c r="D5" s="203"/>
      <c r="E5" s="203"/>
      <c r="F5" s="203"/>
      <c r="G5" s="203"/>
      <c r="H5" s="203"/>
      <c r="I5" s="203"/>
      <c r="J5" s="203"/>
      <c r="K5" s="203"/>
      <c r="L5" s="203"/>
      <c r="M5" s="203"/>
      <c r="N5" s="203"/>
      <c r="O5" s="204"/>
    </row>
    <row r="6" spans="1:23" ht="8.25" customHeight="1" x14ac:dyDescent="0.3">
      <c r="A6" s="152"/>
      <c r="B6" s="153"/>
      <c r="C6" s="154"/>
      <c r="D6" s="154"/>
      <c r="E6" s="154"/>
      <c r="F6" s="154"/>
      <c r="G6" s="154"/>
      <c r="H6" s="154"/>
      <c r="I6" s="154"/>
      <c r="J6" s="154"/>
      <c r="K6" s="154"/>
      <c r="L6" s="154"/>
      <c r="M6" s="154"/>
      <c r="N6" s="154"/>
      <c r="O6" s="150"/>
    </row>
    <row r="7" spans="1:23" s="16" customFormat="1" ht="15.6" customHeight="1" x14ac:dyDescent="0.25">
      <c r="A7" s="153" t="s">
        <v>27</v>
      </c>
      <c r="B7" s="201" t="s">
        <v>68</v>
      </c>
      <c r="C7" s="201"/>
      <c r="D7" s="201"/>
      <c r="E7" s="201"/>
      <c r="F7" s="201"/>
      <c r="G7" s="201"/>
      <c r="H7" s="201"/>
      <c r="I7" s="201"/>
      <c r="J7" s="201"/>
      <c r="K7" s="201"/>
      <c r="L7" s="201"/>
      <c r="M7" s="201"/>
      <c r="N7" s="201"/>
      <c r="O7" s="201"/>
      <c r="P7" s="17"/>
    </row>
    <row r="8" spans="1:23" s="16" customFormat="1" ht="15.6" customHeight="1" x14ac:dyDescent="0.3">
      <c r="A8" s="152"/>
      <c r="B8" s="153" t="s">
        <v>5</v>
      </c>
      <c r="C8" s="197" t="s">
        <v>307</v>
      </c>
      <c r="D8" s="197"/>
      <c r="E8" s="197"/>
      <c r="F8" s="197"/>
      <c r="G8" s="197"/>
      <c r="H8" s="197"/>
      <c r="I8" s="197"/>
      <c r="J8" s="197"/>
      <c r="K8" s="197"/>
      <c r="L8" s="197"/>
      <c r="M8" s="197"/>
      <c r="N8" s="197"/>
      <c r="O8" s="197"/>
      <c r="P8" s="17"/>
    </row>
    <row r="9" spans="1:23" s="37" customFormat="1" ht="15.6" customHeight="1" x14ac:dyDescent="0.3">
      <c r="A9" s="152"/>
      <c r="B9" s="153" t="s">
        <v>58</v>
      </c>
      <c r="C9" s="197" t="s">
        <v>308</v>
      </c>
      <c r="D9" s="197"/>
      <c r="E9" s="197"/>
      <c r="F9" s="197"/>
      <c r="G9" s="197"/>
      <c r="H9" s="197"/>
      <c r="I9" s="197"/>
      <c r="J9" s="197"/>
      <c r="K9" s="197"/>
      <c r="L9" s="197"/>
      <c r="M9" s="197"/>
      <c r="N9" s="197"/>
      <c r="O9" s="197"/>
      <c r="P9" s="41"/>
    </row>
    <row r="10" spans="1:23" s="37" customFormat="1" ht="15.6" customHeight="1" x14ac:dyDescent="0.3">
      <c r="A10" s="152"/>
      <c r="B10" s="153" t="s">
        <v>59</v>
      </c>
      <c r="C10" s="197" t="s">
        <v>309</v>
      </c>
      <c r="D10" s="197"/>
      <c r="E10" s="197"/>
      <c r="F10" s="197"/>
      <c r="G10" s="197"/>
      <c r="H10" s="197"/>
      <c r="I10" s="197"/>
      <c r="J10" s="197"/>
      <c r="K10" s="197"/>
      <c r="L10" s="197"/>
      <c r="M10" s="197"/>
      <c r="N10" s="197"/>
      <c r="O10" s="197"/>
      <c r="P10" s="41"/>
    </row>
    <row r="11" spans="1:23" s="37" customFormat="1" ht="15.6" customHeight="1" x14ac:dyDescent="0.3">
      <c r="A11" s="152"/>
      <c r="B11" s="153" t="s">
        <v>60</v>
      </c>
      <c r="C11" s="197" t="s">
        <v>310</v>
      </c>
      <c r="D11" s="197"/>
      <c r="E11" s="197"/>
      <c r="F11" s="197"/>
      <c r="G11" s="197"/>
      <c r="H11" s="197"/>
      <c r="I11" s="197"/>
      <c r="J11" s="197"/>
      <c r="K11" s="197"/>
      <c r="L11" s="197"/>
      <c r="M11" s="197"/>
      <c r="N11" s="197"/>
      <c r="O11" s="197"/>
      <c r="P11" s="41"/>
    </row>
    <row r="12" spans="1:23" s="37" customFormat="1" ht="15.6" customHeight="1" x14ac:dyDescent="0.3">
      <c r="A12" s="152"/>
      <c r="B12" s="153" t="s">
        <v>69</v>
      </c>
      <c r="C12" s="197" t="s">
        <v>311</v>
      </c>
      <c r="D12" s="197"/>
      <c r="E12" s="197"/>
      <c r="F12" s="197"/>
      <c r="G12" s="197"/>
      <c r="H12" s="197"/>
      <c r="I12" s="197"/>
      <c r="J12" s="197"/>
      <c r="K12" s="197"/>
      <c r="L12" s="197"/>
      <c r="M12" s="197"/>
      <c r="N12" s="197"/>
      <c r="O12" s="197"/>
      <c r="P12" s="41"/>
    </row>
    <row r="13" spans="1:23" s="12" customFormat="1" ht="7.15" customHeight="1" x14ac:dyDescent="0.3">
      <c r="A13" s="152"/>
      <c r="B13" s="153"/>
      <c r="C13" s="154"/>
      <c r="D13" s="154"/>
      <c r="E13" s="154"/>
      <c r="F13" s="154"/>
      <c r="G13" s="154"/>
      <c r="H13" s="154"/>
      <c r="I13" s="154"/>
      <c r="J13" s="154"/>
      <c r="K13" s="154"/>
      <c r="L13" s="154"/>
      <c r="M13" s="154"/>
      <c r="N13" s="154"/>
      <c r="O13" s="155"/>
      <c r="P13" s="13"/>
    </row>
    <row r="14" spans="1:23" ht="14.25" customHeight="1" x14ac:dyDescent="0.3">
      <c r="A14" s="156"/>
      <c r="B14" s="150"/>
      <c r="C14" s="198" t="s">
        <v>2</v>
      </c>
      <c r="D14" s="199"/>
      <c r="E14" s="199"/>
      <c r="F14" s="199"/>
      <c r="G14" s="199"/>
      <c r="H14" s="157" t="str">
        <f>'All Data'!$E$1-6&amp;" Act."</f>
        <v>2014 Act.</v>
      </c>
      <c r="I14" s="157" t="str">
        <f>'All Data'!$E$1-5&amp;" Act."</f>
        <v>2015 Act.</v>
      </c>
      <c r="J14" s="157" t="str">
        <f>'All Data'!$E$1-4&amp;" Act."</f>
        <v>2016 Act.</v>
      </c>
      <c r="K14" s="157" t="str">
        <f>'All Data'!$E$1-3&amp;" Act."</f>
        <v>2017 Act.</v>
      </c>
      <c r="L14" s="157" t="str">
        <f>'All Data'!$E$1-2&amp;" Act."</f>
        <v>2018 Act.</v>
      </c>
      <c r="M14" s="157" t="str">
        <f>'All Data'!$E$1-1&amp;" Est."</f>
        <v>2019 Est.</v>
      </c>
      <c r="N14" s="158" t="str">
        <f>'All Data'!$E$1-0&amp;" Est."</f>
        <v>2020 Est.</v>
      </c>
      <c r="O14" s="150"/>
    </row>
    <row r="15" spans="1:23" s="37" customFormat="1" ht="14.25" customHeight="1" x14ac:dyDescent="0.3">
      <c r="A15" s="156"/>
      <c r="B15" s="150"/>
      <c r="C15" s="195" t="str">
        <f>VLOOKUP($P15,'All Data'!$C$1:$D$9894,2,FALSE)</f>
        <v>Six-year graduation rate</v>
      </c>
      <c r="D15" s="196"/>
      <c r="E15" s="196"/>
      <c r="F15" s="196"/>
      <c r="G15" s="196"/>
      <c r="H15" s="159">
        <f>HLOOKUP(H$14,'All Data'!$E$5:$AG$9929,MATCH('MFR - DO NOT EDIT'!$P15,'All Data'!$C$5:$C$9929,0),TRUE)</f>
        <v>0.34</v>
      </c>
      <c r="I15" s="159">
        <f>HLOOKUP(I$14,'All Data'!$E$5:$AG$9929,MATCH('MFR - DO NOT EDIT'!$P15,'All Data'!$C$5:$C$9929,0),TRUE)</f>
        <v>0.32</v>
      </c>
      <c r="J15" s="159">
        <f>HLOOKUP(J$14,'All Data'!$E$5:$AG$9929,MATCH('MFR - DO NOT EDIT'!$P15,'All Data'!$C$5:$C$9929,0),TRUE)</f>
        <v>0.3</v>
      </c>
      <c r="K15" s="159">
        <f>HLOOKUP(K$14,'All Data'!$E$5:$AG$9929,MATCH('MFR - DO NOT EDIT'!$P15,'All Data'!$C$5:$C$9929,0),TRUE)</f>
        <v>0.32</v>
      </c>
      <c r="L15" s="159">
        <f>HLOOKUP(L$14,'All Data'!$E$5:$AG$9929,MATCH('MFR - DO NOT EDIT'!$P15,'All Data'!$C$5:$C$9929,0),TRUE)</f>
        <v>0.37</v>
      </c>
      <c r="M15" s="159">
        <f>HLOOKUP(M$14,'All Data'!$E$5:$AG$9929,MATCH('MFR - DO NOT EDIT'!$P15,'All Data'!$C$5:$C$9929,0),TRUE)</f>
        <v>0.39</v>
      </c>
      <c r="N15" s="160">
        <f>HLOOKUP(N$14,'All Data'!$E$5:$AG$9929,MATCH('MFR - DO NOT EDIT'!$P15,'All Data'!$C$5:$C$9929,0),TRUE)</f>
        <v>0.4</v>
      </c>
      <c r="O15" s="150"/>
      <c r="P15" s="35" t="s">
        <v>7</v>
      </c>
    </row>
    <row r="16" spans="1:23" s="37" customFormat="1" ht="14.25" customHeight="1" x14ac:dyDescent="0.3">
      <c r="A16" s="156"/>
      <c r="B16" s="150"/>
      <c r="C16" s="195" t="str">
        <f>VLOOKUP($P16,'All Data'!$C$1:$D$9894,2,FALSE)</f>
        <v>Six-year graduation rate of African-Americans</v>
      </c>
      <c r="D16" s="196"/>
      <c r="E16" s="196"/>
      <c r="F16" s="196"/>
      <c r="G16" s="196"/>
      <c r="H16" s="159">
        <f>HLOOKUP(H$14,'All Data'!$E$5:$AG$9929,MATCH('MFR - DO NOT EDIT'!$P16,'All Data'!$C$5:$C$9929,0),TRUE)</f>
        <v>0.32</v>
      </c>
      <c r="I16" s="159">
        <f>HLOOKUP(I$14,'All Data'!$E$5:$AG$9929,MATCH('MFR - DO NOT EDIT'!$P16,'All Data'!$C$5:$C$9929,0),TRUE)</f>
        <v>0.32</v>
      </c>
      <c r="J16" s="159">
        <f>HLOOKUP(J$14,'All Data'!$E$5:$AG$9929,MATCH('MFR - DO NOT EDIT'!$P16,'All Data'!$C$5:$C$9929,0),TRUE)</f>
        <v>0.3</v>
      </c>
      <c r="K16" s="159">
        <f>HLOOKUP(K$14,'All Data'!$E$5:$AG$9929,MATCH('MFR - DO NOT EDIT'!$P16,'All Data'!$C$5:$C$9929,0),TRUE)</f>
        <v>0.31</v>
      </c>
      <c r="L16" s="159">
        <f>HLOOKUP(L$14,'All Data'!$E$5:$AG$9929,MATCH('MFR - DO NOT EDIT'!$P16,'All Data'!$C$5:$C$9929,0),TRUE)</f>
        <v>0.37</v>
      </c>
      <c r="M16" s="159">
        <f>HLOOKUP(M$14,'All Data'!$E$5:$AG$9929,MATCH('MFR - DO NOT EDIT'!$P16,'All Data'!$C$5:$C$9929,0),TRUE)</f>
        <v>0.39</v>
      </c>
      <c r="N16" s="160">
        <f>HLOOKUP(N$14,'All Data'!$E$5:$AG$9929,MATCH('MFR - DO NOT EDIT'!$P16,'All Data'!$C$5:$C$9929,0),TRUE)</f>
        <v>0.4</v>
      </c>
      <c r="O16" s="150"/>
      <c r="P16" s="41" t="s">
        <v>61</v>
      </c>
    </row>
    <row r="17" spans="1:16" s="37" customFormat="1" ht="14.25" customHeight="1" x14ac:dyDescent="0.3">
      <c r="A17" s="156"/>
      <c r="B17" s="150"/>
      <c r="C17" s="195" t="str">
        <f>VLOOKUP($P17,'All Data'!$C$1:$D$9894,2,FALSE)</f>
        <v>Six-year graduation rate of PELL recipients</v>
      </c>
      <c r="D17" s="196"/>
      <c r="E17" s="196"/>
      <c r="F17" s="196"/>
      <c r="G17" s="196"/>
      <c r="H17" s="159">
        <f>HLOOKUP(H$14,'All Data'!$E$5:$AG$9929,MATCH('MFR - DO NOT EDIT'!$P17,'All Data'!$C$5:$C$9929,0),TRUE)</f>
        <v>0.32</v>
      </c>
      <c r="I17" s="159">
        <f>HLOOKUP(I$14,'All Data'!$E$5:$AG$9929,MATCH('MFR - DO NOT EDIT'!$P17,'All Data'!$C$5:$C$9929,0),TRUE)</f>
        <v>0.28999999999999998</v>
      </c>
      <c r="J17" s="159">
        <f>HLOOKUP(J$14,'All Data'!$E$5:$AG$9929,MATCH('MFR - DO NOT EDIT'!$P17,'All Data'!$C$5:$C$9929,0),TRUE)</f>
        <v>0.27</v>
      </c>
      <c r="K17" s="159">
        <f>HLOOKUP(K$14,'All Data'!$E$5:$AG$9929,MATCH('MFR - DO NOT EDIT'!$P17,'All Data'!$C$5:$C$9929,0),TRUE)</f>
        <v>0.28999999999999998</v>
      </c>
      <c r="L17" s="159">
        <f>HLOOKUP(L$14,'All Data'!$E$5:$AG$9929,MATCH('MFR - DO NOT EDIT'!$P17,'All Data'!$C$5:$C$9929,0),TRUE)</f>
        <v>0.33</v>
      </c>
      <c r="M17" s="159">
        <f>HLOOKUP(M$14,'All Data'!$E$5:$AG$9929,MATCH('MFR - DO NOT EDIT'!$P17,'All Data'!$C$5:$C$9929,0),TRUE)</f>
        <v>0.36</v>
      </c>
      <c r="N17" s="160">
        <f>HLOOKUP(N$14,'All Data'!$E$5:$AG$9929,MATCH('MFR - DO NOT EDIT'!$P17,'All Data'!$C$5:$C$9929,0),TRUE)</f>
        <v>0.37</v>
      </c>
      <c r="O17" s="150"/>
      <c r="P17" s="41" t="s">
        <v>62</v>
      </c>
    </row>
    <row r="18" spans="1:16" s="37" customFormat="1" ht="14.25" customHeight="1" x14ac:dyDescent="0.3">
      <c r="A18" s="156"/>
      <c r="B18" s="150"/>
      <c r="C18" s="195" t="str">
        <f>VLOOKUP($P18,'All Data'!$C$1:$D$9894,2,FALSE)</f>
        <v>FTE student-authorized faculty ratio</v>
      </c>
      <c r="D18" s="196"/>
      <c r="E18" s="196"/>
      <c r="F18" s="196"/>
      <c r="G18" s="196"/>
      <c r="H18" s="161" t="str">
        <f>HLOOKUP(H$14,'All Data'!$E$5:$AG$9929,MATCH('MFR - DO NOT EDIT'!$P18,'All Data'!$C$5:$C$9929,0),TRUE)</f>
        <v>17.9:1</v>
      </c>
      <c r="I18" s="161" t="str">
        <f>HLOOKUP(I$14,'All Data'!$E$5:$AG$9929,MATCH('MFR - DO NOT EDIT'!$P18,'All Data'!$C$5:$C$9929,0),TRUE)</f>
        <v>18.4:1</v>
      </c>
      <c r="J18" s="161" t="str">
        <f>HLOOKUP(J$14,'All Data'!$E$5:$AG$9929,MATCH('MFR - DO NOT EDIT'!$P18,'All Data'!$C$5:$C$9929,0),TRUE)</f>
        <v>17.8:1</v>
      </c>
      <c r="K18" s="161" t="str">
        <f>HLOOKUP(K$14,'All Data'!$E$5:$AG$9929,MATCH('MFR - DO NOT EDIT'!$P18,'All Data'!$C$5:$C$9929,0),TRUE)</f>
        <v>18.1:1</v>
      </c>
      <c r="L18" s="161" t="str">
        <f>HLOOKUP(L$14,'All Data'!$E$5:$AG$9929,MATCH('MFR - DO NOT EDIT'!$P18,'All Data'!$C$5:$C$9929,0),TRUE)</f>
        <v>18.4:1</v>
      </c>
      <c r="M18" s="161" t="str">
        <f>HLOOKUP(M$14,'All Data'!$E$5:$AG$9929,MATCH('MFR - DO NOT EDIT'!$P18,'All Data'!$C$5:$C$9929,0),TRUE)</f>
        <v>18.1:1</v>
      </c>
      <c r="N18" s="162" t="str">
        <f>HLOOKUP(N$14,'All Data'!$E$5:$AG$9929,MATCH('MFR - DO NOT EDIT'!$P18,'All Data'!$C$5:$C$9929,0),TRUE)</f>
        <v>18.1:1</v>
      </c>
      <c r="O18" s="150"/>
      <c r="P18" s="41" t="s">
        <v>63</v>
      </c>
    </row>
    <row r="19" spans="1:16" s="37" customFormat="1" ht="14.25" customHeight="1" x14ac:dyDescent="0.3">
      <c r="A19" s="156"/>
      <c r="B19" s="150"/>
      <c r="C19" s="195" t="str">
        <f>VLOOKUP($P19,'All Data'!$C$1:$D$9894,2,FALSE)</f>
        <v>Average class size of first year course offering</v>
      </c>
      <c r="D19" s="196"/>
      <c r="E19" s="196"/>
      <c r="F19" s="196"/>
      <c r="G19" s="196"/>
      <c r="H19" s="163">
        <f>HLOOKUP(H$14,'All Data'!$E$5:$AG$9929,MATCH('MFR - DO NOT EDIT'!$P19,'All Data'!$C$5:$C$9929,0),TRUE)</f>
        <v>25</v>
      </c>
      <c r="I19" s="163">
        <f>HLOOKUP(I$14,'All Data'!$E$5:$AG$9929,MATCH('MFR - DO NOT EDIT'!$P19,'All Data'!$C$5:$C$9929,0),TRUE)</f>
        <v>24</v>
      </c>
      <c r="J19" s="163">
        <f>HLOOKUP(J$14,'All Data'!$E$5:$AG$9929,MATCH('MFR - DO NOT EDIT'!$P19,'All Data'!$C$5:$C$9929,0),TRUE)</f>
        <v>26</v>
      </c>
      <c r="K19" s="163">
        <f>HLOOKUP(K$14,'All Data'!$E$5:$AG$9929,MATCH('MFR - DO NOT EDIT'!$P19,'All Data'!$C$5:$C$9929,0),TRUE)</f>
        <v>31</v>
      </c>
      <c r="L19" s="163">
        <f>HLOOKUP(L$14,'All Data'!$E$5:$AG$9929,MATCH('MFR - DO NOT EDIT'!$P19,'All Data'!$C$5:$C$9929,0),TRUE)</f>
        <v>25</v>
      </c>
      <c r="M19" s="163">
        <f>HLOOKUP(M$14,'All Data'!$E$5:$AG$9929,MATCH('MFR - DO NOT EDIT'!$P19,'All Data'!$C$5:$C$9929,0),TRUE)</f>
        <v>25</v>
      </c>
      <c r="N19" s="164">
        <f>HLOOKUP(N$14,'All Data'!$E$5:$AG$9929,MATCH('MFR - DO NOT EDIT'!$P19,'All Data'!$C$5:$C$9929,0),TRUE)</f>
        <v>26</v>
      </c>
      <c r="O19" s="150"/>
      <c r="P19" s="41" t="s">
        <v>64</v>
      </c>
    </row>
    <row r="20" spans="1:16" s="37" customFormat="1" ht="14.25" customHeight="1" x14ac:dyDescent="0.3">
      <c r="A20" s="156"/>
      <c r="B20" s="150"/>
      <c r="C20" s="195" t="str">
        <f>VLOOKUP($P20,'All Data'!$C$1:$D$9894,2,FALSE)</f>
        <v>Percent of first-year courses taught by full-time faculty</v>
      </c>
      <c r="D20" s="196"/>
      <c r="E20" s="196"/>
      <c r="F20" s="196"/>
      <c r="G20" s="196"/>
      <c r="H20" s="159">
        <f>HLOOKUP(H$14,'All Data'!$E$5:$AG$9929,MATCH('MFR - DO NOT EDIT'!$P20,'All Data'!$C$5:$C$9929,0),TRUE)</f>
        <v>0.32</v>
      </c>
      <c r="I20" s="159">
        <f>HLOOKUP(I$14,'All Data'!$E$5:$AG$9929,MATCH('MFR - DO NOT EDIT'!$P20,'All Data'!$C$5:$C$9929,0),TRUE)</f>
        <v>0.31</v>
      </c>
      <c r="J20" s="159">
        <f>HLOOKUP(J$14,'All Data'!$E$5:$AG$9929,MATCH('MFR - DO NOT EDIT'!$P20,'All Data'!$C$5:$C$9929,0),TRUE)</f>
        <v>0.28999999999999998</v>
      </c>
      <c r="K20" s="159">
        <f>HLOOKUP(K$14,'All Data'!$E$5:$AG$9929,MATCH('MFR - DO NOT EDIT'!$P20,'All Data'!$C$5:$C$9929,0),TRUE)</f>
        <v>0.28000000000000003</v>
      </c>
      <c r="L20" s="159">
        <f>HLOOKUP(L$14,'All Data'!$E$5:$AG$9929,MATCH('MFR - DO NOT EDIT'!$P20,'All Data'!$C$5:$C$9929,0),TRUE)</f>
        <v>0.32</v>
      </c>
      <c r="M20" s="159">
        <f>HLOOKUP(M$14,'All Data'!$E$5:$AG$9929,MATCH('MFR - DO NOT EDIT'!$P20,'All Data'!$C$5:$C$9929,0),TRUE)</f>
        <v>0.3</v>
      </c>
      <c r="N20" s="160">
        <f>HLOOKUP(N$14,'All Data'!$E$5:$AG$9929,MATCH('MFR - DO NOT EDIT'!$P20,'All Data'!$C$5:$C$9929,0),TRUE)</f>
        <v>0.31</v>
      </c>
      <c r="O20" s="150"/>
      <c r="P20" s="41" t="s">
        <v>65</v>
      </c>
    </row>
    <row r="21" spans="1:16" s="37" customFormat="1" ht="14.25" customHeight="1" x14ac:dyDescent="0.25">
      <c r="A21" s="156"/>
      <c r="B21" s="150"/>
      <c r="C21" s="195" t="str">
        <f>VLOOKUP($P21,'All Data'!$C$1:$D$9894,2,FALSE)</f>
        <v>Second-year retention rate</v>
      </c>
      <c r="D21" s="196"/>
      <c r="E21" s="196"/>
      <c r="F21" s="196"/>
      <c r="G21" s="196"/>
      <c r="H21" s="159">
        <f>HLOOKUP(H$14,'All Data'!$E$5:$AG$9929,MATCH('MFR - DO NOT EDIT'!$P21,'All Data'!$C$5:$C$9929,0),TRUE)</f>
        <v>0.72</v>
      </c>
      <c r="I21" s="159">
        <f>HLOOKUP(I$14,'All Data'!$E$5:$AG$9929,MATCH('MFR - DO NOT EDIT'!$P21,'All Data'!$C$5:$C$9929,0),TRUE)</f>
        <v>0.75</v>
      </c>
      <c r="J21" s="159">
        <f>HLOOKUP(J$14,'All Data'!$E$5:$AG$9929,MATCH('MFR - DO NOT EDIT'!$P21,'All Data'!$C$5:$C$9929,0),TRUE)</f>
        <v>0.75</v>
      </c>
      <c r="K21" s="159">
        <f>HLOOKUP(K$14,'All Data'!$E$5:$AG$9929,MATCH('MFR - DO NOT EDIT'!$P21,'All Data'!$C$5:$C$9929,0),TRUE)</f>
        <v>0.71</v>
      </c>
      <c r="L21" s="159">
        <f>HLOOKUP(L$14,'All Data'!$E$5:$AG$9929,MATCH('MFR - DO NOT EDIT'!$P21,'All Data'!$C$5:$C$9929,0),TRUE)</f>
        <v>0.75</v>
      </c>
      <c r="M21" s="159">
        <f>HLOOKUP(M$14,'All Data'!$E$5:$AG$9929,MATCH('MFR - DO NOT EDIT'!$P21,'All Data'!$C$5:$C$9929,0),TRUE)</f>
        <v>0.75</v>
      </c>
      <c r="N21" s="160">
        <f>HLOOKUP(N$14,'All Data'!$E$5:$AG$9929,MATCH('MFR - DO NOT EDIT'!$P21,'All Data'!$C$5:$C$9929,0),TRUE)</f>
        <v>0.76</v>
      </c>
      <c r="O21" s="150"/>
      <c r="P21" s="41" t="s">
        <v>66</v>
      </c>
    </row>
    <row r="22" spans="1:16" s="37" customFormat="1" ht="14.25" customHeight="1" x14ac:dyDescent="0.25">
      <c r="A22" s="156"/>
      <c r="B22" s="150"/>
      <c r="C22" s="195" t="str">
        <f>VLOOKUP($P22,'All Data'!$C$1:$D$9894,2,FALSE)</f>
        <v>Second-year retention rate of African-Americans</v>
      </c>
      <c r="D22" s="196"/>
      <c r="E22" s="196"/>
      <c r="F22" s="196"/>
      <c r="G22" s="196"/>
      <c r="H22" s="159">
        <f>HLOOKUP(H$14,'All Data'!$E$5:$AG$9929,MATCH('MFR - DO NOT EDIT'!$P22,'All Data'!$C$5:$C$9929,0),TRUE)</f>
        <v>0.72</v>
      </c>
      <c r="I22" s="159">
        <f>HLOOKUP(I$14,'All Data'!$E$5:$AG$9929,MATCH('MFR - DO NOT EDIT'!$P22,'All Data'!$C$5:$C$9929,0),TRUE)</f>
        <v>0.77</v>
      </c>
      <c r="J22" s="159">
        <f>HLOOKUP(J$14,'All Data'!$E$5:$AG$9929,MATCH('MFR - DO NOT EDIT'!$P22,'All Data'!$C$5:$C$9929,0),TRUE)</f>
        <v>0.75</v>
      </c>
      <c r="K22" s="159">
        <f>HLOOKUP(K$14,'All Data'!$E$5:$AG$9929,MATCH('MFR - DO NOT EDIT'!$P22,'All Data'!$C$5:$C$9929,0),TRUE)</f>
        <v>0.7</v>
      </c>
      <c r="L22" s="159">
        <f>HLOOKUP(L$14,'All Data'!$E$5:$AG$9929,MATCH('MFR - DO NOT EDIT'!$P22,'All Data'!$C$5:$C$9929,0),TRUE)</f>
        <v>0.73</v>
      </c>
      <c r="M22" s="159">
        <f>HLOOKUP(M$14,'All Data'!$E$5:$AG$9929,MATCH('MFR - DO NOT EDIT'!$P22,'All Data'!$C$5:$C$9929,0),TRUE)</f>
        <v>0.73</v>
      </c>
      <c r="N22" s="160">
        <f>HLOOKUP(N$14,'All Data'!$E$5:$AG$9929,MATCH('MFR - DO NOT EDIT'!$P22,'All Data'!$C$5:$C$9929,0),TRUE)</f>
        <v>0.74</v>
      </c>
      <c r="O22" s="150"/>
      <c r="P22" s="41" t="s">
        <v>70</v>
      </c>
    </row>
    <row r="23" spans="1:16" s="37" customFormat="1" ht="14.25" customHeight="1" x14ac:dyDescent="0.25">
      <c r="A23" s="156"/>
      <c r="B23" s="150"/>
      <c r="C23" s="195" t="str">
        <f>VLOOKUP($P23,'All Data'!$C$1:$D$9894,2,FALSE)</f>
        <v>Number of honor freshmen enrolled</v>
      </c>
      <c r="D23" s="196"/>
      <c r="E23" s="196"/>
      <c r="F23" s="196"/>
      <c r="G23" s="196"/>
      <c r="H23" s="163">
        <f>HLOOKUP(H$14,'All Data'!$E$5:$AG$9929,MATCH('MFR - DO NOT EDIT'!$P23,'All Data'!$C$5:$C$9929,0),TRUE)</f>
        <v>157</v>
      </c>
      <c r="I23" s="163">
        <f>HLOOKUP(I$14,'All Data'!$E$5:$AG$9929,MATCH('MFR - DO NOT EDIT'!$P23,'All Data'!$C$5:$C$9929,0),TRUE)</f>
        <v>162</v>
      </c>
      <c r="J23" s="163">
        <f>HLOOKUP(J$14,'All Data'!$E$5:$AG$9929,MATCH('MFR - DO NOT EDIT'!$P23,'All Data'!$C$5:$C$9929,0),TRUE)</f>
        <v>162</v>
      </c>
      <c r="K23" s="163">
        <f>HLOOKUP(K$14,'All Data'!$E$5:$AG$9929,MATCH('MFR - DO NOT EDIT'!$P23,'All Data'!$C$5:$C$9929,0),TRUE)</f>
        <v>217</v>
      </c>
      <c r="L23" s="163">
        <f>HLOOKUP(L$14,'All Data'!$E$5:$AG$9929,MATCH('MFR - DO NOT EDIT'!$P23,'All Data'!$C$5:$C$9929,0),TRUE)</f>
        <v>213</v>
      </c>
      <c r="M23" s="163">
        <f>HLOOKUP(M$14,'All Data'!$E$5:$AG$9929,MATCH('MFR - DO NOT EDIT'!$P23,'All Data'!$C$5:$C$9929,0),TRUE)</f>
        <v>228</v>
      </c>
      <c r="N23" s="164">
        <f>HLOOKUP(N$14,'All Data'!$E$5:$AG$9929,MATCH('MFR - DO NOT EDIT'!$P23,'All Data'!$C$5:$C$9929,0),TRUE)</f>
        <v>238</v>
      </c>
      <c r="O23" s="150"/>
      <c r="P23" s="41" t="s">
        <v>71</v>
      </c>
    </row>
    <row r="24" spans="1:16" s="37" customFormat="1" ht="14.25" customHeight="1" x14ac:dyDescent="0.25">
      <c r="A24" s="156"/>
      <c r="B24" s="150"/>
      <c r="C24" s="195" t="str">
        <f>VLOOKUP($P24,'All Data'!$C$1:$D$9894,2,FALSE)</f>
        <v>Percent of honor freshmen enrolled</v>
      </c>
      <c r="D24" s="196"/>
      <c r="E24" s="196"/>
      <c r="F24" s="196"/>
      <c r="G24" s="196"/>
      <c r="H24" s="165">
        <f>HLOOKUP(H$14,'All Data'!$E$5:$AG$9929,MATCH('MFR - DO NOT EDIT'!$P24,'All Data'!$C$5:$C$9929,0),TRUE)</f>
        <v>0.151</v>
      </c>
      <c r="I24" s="165">
        <f>HLOOKUP(I$14,'All Data'!$E$5:$AG$9929,MATCH('MFR - DO NOT EDIT'!$P24,'All Data'!$C$5:$C$9929,0),TRUE)</f>
        <v>0.183</v>
      </c>
      <c r="J24" s="165">
        <f>HLOOKUP(J$14,'All Data'!$E$5:$AG$9929,MATCH('MFR - DO NOT EDIT'!$P24,'All Data'!$C$5:$C$9929,0),TRUE)</f>
        <v>0.14000000000000001</v>
      </c>
      <c r="K24" s="165">
        <f>HLOOKUP(K$14,'All Data'!$E$5:$AG$9929,MATCH('MFR - DO NOT EDIT'!$P24,'All Data'!$C$5:$C$9929,0),TRUE)</f>
        <v>0.19</v>
      </c>
      <c r="L24" s="165">
        <f>HLOOKUP(L$14,'All Data'!$E$5:$AG$9929,MATCH('MFR - DO NOT EDIT'!$P24,'All Data'!$C$5:$C$9929,0),TRUE)</f>
        <v>0.16</v>
      </c>
      <c r="M24" s="165">
        <f>HLOOKUP(M$14,'All Data'!$E$5:$AG$9929,MATCH('MFR - DO NOT EDIT'!$P24,'All Data'!$C$5:$C$9929,0),TRUE)</f>
        <v>0.14000000000000001</v>
      </c>
      <c r="N24" s="166">
        <f>HLOOKUP(N$14,'All Data'!$E$5:$AG$9929,MATCH('MFR - DO NOT EDIT'!$P24,'All Data'!$C$5:$C$9929,0),TRUE)</f>
        <v>0.14000000000000001</v>
      </c>
      <c r="O24" s="150"/>
      <c r="P24" s="41" t="s">
        <v>72</v>
      </c>
    </row>
    <row r="25" spans="1:16" s="37" customFormat="1" ht="14.25" customHeight="1" x14ac:dyDescent="0.25">
      <c r="A25" s="156"/>
      <c r="B25" s="150"/>
      <c r="C25" s="195" t="str">
        <f>VLOOKUP($P25,'All Data'!$C$1:$D$9894,2,FALSE)</f>
        <v>Total percent of diverse students</v>
      </c>
      <c r="D25" s="196"/>
      <c r="E25" s="196"/>
      <c r="F25" s="196"/>
      <c r="G25" s="196"/>
      <c r="H25" s="165">
        <f>HLOOKUP(H$14,'All Data'!$E$5:$AG$9929,MATCH('MFR - DO NOT EDIT'!$P25,'All Data'!$C$5:$C$9929,0),TRUE)</f>
        <v>0.112</v>
      </c>
      <c r="I25" s="165">
        <f>HLOOKUP(I$14,'All Data'!$E$5:$AG$9929,MATCH('MFR - DO NOT EDIT'!$P25,'All Data'!$C$5:$C$9929,0),TRUE)</f>
        <v>0.11</v>
      </c>
      <c r="J25" s="165">
        <f>HLOOKUP(J$14,'All Data'!$E$5:$AG$9929,MATCH('MFR - DO NOT EDIT'!$P25,'All Data'!$C$5:$C$9929,0),TRUE)</f>
        <v>0.13</v>
      </c>
      <c r="K25" s="165">
        <f>HLOOKUP(K$14,'All Data'!$E$5:$AG$9929,MATCH('MFR - DO NOT EDIT'!$P25,'All Data'!$C$5:$C$9929,0),TRUE)</f>
        <v>0.18</v>
      </c>
      <c r="L25" s="165">
        <f>HLOOKUP(L$14,'All Data'!$E$5:$AG$9929,MATCH('MFR - DO NOT EDIT'!$P25,'All Data'!$C$5:$C$9929,0),TRUE)</f>
        <v>0.184</v>
      </c>
      <c r="M25" s="165">
        <f>HLOOKUP(M$14,'All Data'!$E$5:$AG$9929,MATCH('MFR - DO NOT EDIT'!$P25,'All Data'!$C$5:$C$9929,0),TRUE)</f>
        <v>0.18</v>
      </c>
      <c r="N25" s="166">
        <f>HLOOKUP(N$14,'All Data'!$E$5:$AG$9929,MATCH('MFR - DO NOT EDIT'!$P25,'All Data'!$C$5:$C$9929,0),TRUE)</f>
        <v>0.18</v>
      </c>
      <c r="O25" s="150"/>
      <c r="P25" s="41" t="s">
        <v>73</v>
      </c>
    </row>
    <row r="26" spans="1:16" s="37" customFormat="1" ht="14.25" customHeight="1" x14ac:dyDescent="0.25">
      <c r="A26" s="156"/>
      <c r="B26" s="150"/>
      <c r="C26" s="195" t="str">
        <f>VLOOKUP($P26,'All Data'!$C$1:$D$9894,2,FALSE)</f>
        <v>Percent of Asian or Native Hawaiian students enrolled</v>
      </c>
      <c r="D26" s="196"/>
      <c r="E26" s="196"/>
      <c r="F26" s="196"/>
      <c r="G26" s="196"/>
      <c r="H26" s="165">
        <f>HLOOKUP(H$14,'All Data'!$E$5:$AG$9929,MATCH('MFR - DO NOT EDIT'!$P26,'All Data'!$C$5:$C$9929,0),TRUE)</f>
        <v>1.4999999999999999E-2</v>
      </c>
      <c r="I26" s="165">
        <f>HLOOKUP(I$14,'All Data'!$E$5:$AG$9929,MATCH('MFR - DO NOT EDIT'!$P26,'All Data'!$C$5:$C$9929,0),TRUE)</f>
        <v>1.4E-2</v>
      </c>
      <c r="J26" s="165">
        <f>HLOOKUP(J$14,'All Data'!$E$5:$AG$9929,MATCH('MFR - DO NOT EDIT'!$P26,'All Data'!$C$5:$C$9929,0),TRUE)</f>
        <v>7.0000000000000001E-3</v>
      </c>
      <c r="K26" s="165">
        <f>HLOOKUP(K$14,'All Data'!$E$5:$AG$9929,MATCH('MFR - DO NOT EDIT'!$P26,'All Data'!$C$5:$C$9929,0),TRUE)</f>
        <v>0.01</v>
      </c>
      <c r="L26" s="165">
        <f>HLOOKUP(L$14,'All Data'!$E$5:$AG$9929,MATCH('MFR - DO NOT EDIT'!$P26,'All Data'!$C$5:$C$9929,0),TRUE)</f>
        <v>0.01</v>
      </c>
      <c r="M26" s="165">
        <f>HLOOKUP(M$14,'All Data'!$E$5:$AG$9929,MATCH('MFR - DO NOT EDIT'!$P26,'All Data'!$C$5:$C$9929,0),TRUE)</f>
        <v>0.01</v>
      </c>
      <c r="N26" s="166">
        <f>HLOOKUP(N$14,'All Data'!$E$5:$AG$9929,MATCH('MFR - DO NOT EDIT'!$P26,'All Data'!$C$5:$C$9929,0),TRUE)</f>
        <v>0.01</v>
      </c>
      <c r="O26" s="150"/>
      <c r="P26" s="41" t="s">
        <v>74</v>
      </c>
    </row>
    <row r="27" spans="1:16" s="37" customFormat="1" ht="14.25" customHeight="1" x14ac:dyDescent="0.25">
      <c r="A27" s="156"/>
      <c r="B27" s="150"/>
      <c r="C27" s="195" t="str">
        <f>VLOOKUP($P27,'All Data'!$C$1:$D$9894,2,FALSE)</f>
        <v>Percent of Native American students enrolled</v>
      </c>
      <c r="D27" s="196"/>
      <c r="E27" s="196"/>
      <c r="F27" s="196"/>
      <c r="G27" s="196"/>
      <c r="H27" s="165">
        <f>HLOOKUP(H$14,'All Data'!$E$5:$AG$9929,MATCH('MFR - DO NOT EDIT'!$P27,'All Data'!$C$5:$C$9929,0),TRUE)</f>
        <v>3.0000000000000001E-3</v>
      </c>
      <c r="I27" s="165">
        <f>HLOOKUP(I$14,'All Data'!$E$5:$AG$9929,MATCH('MFR - DO NOT EDIT'!$P27,'All Data'!$C$5:$C$9929,0),TRUE)</f>
        <v>3.0000000000000001E-3</v>
      </c>
      <c r="J27" s="165">
        <f>HLOOKUP(J$14,'All Data'!$E$5:$AG$9929,MATCH('MFR - DO NOT EDIT'!$P27,'All Data'!$C$5:$C$9929,0),TRUE)</f>
        <v>3.0000000000000001E-3</v>
      </c>
      <c r="K27" s="165">
        <f>HLOOKUP(K$14,'All Data'!$E$5:$AG$9929,MATCH('MFR - DO NOT EDIT'!$P27,'All Data'!$C$5:$C$9929,0),TRUE)</f>
        <v>2E-3</v>
      </c>
      <c r="L27" s="165">
        <f>HLOOKUP(L$14,'All Data'!$E$5:$AG$9929,MATCH('MFR - DO NOT EDIT'!$P27,'All Data'!$C$5:$C$9929,0),TRUE)</f>
        <v>1E-3</v>
      </c>
      <c r="M27" s="165">
        <f>HLOOKUP(M$14,'All Data'!$E$5:$AG$9929,MATCH('MFR - DO NOT EDIT'!$P27,'All Data'!$C$5:$C$9929,0),TRUE)</f>
        <v>2E-3</v>
      </c>
      <c r="N27" s="166">
        <f>HLOOKUP(N$14,'All Data'!$E$5:$AG$9929,MATCH('MFR - DO NOT EDIT'!$P27,'All Data'!$C$5:$C$9929,0),TRUE)</f>
        <v>2E-3</v>
      </c>
      <c r="O27" s="150"/>
      <c r="P27" s="41" t="s">
        <v>75</v>
      </c>
    </row>
    <row r="28" spans="1:16" s="37" customFormat="1" ht="14.25" customHeight="1" x14ac:dyDescent="0.25">
      <c r="A28" s="156"/>
      <c r="B28" s="150"/>
      <c r="C28" s="195" t="str">
        <f>VLOOKUP($P28,'All Data'!$C$1:$D$9894,2,FALSE)</f>
        <v>Percent of Caucasian students enrolled</v>
      </c>
      <c r="D28" s="196"/>
      <c r="E28" s="196"/>
      <c r="F28" s="196"/>
      <c r="G28" s="196"/>
      <c r="H28" s="165">
        <f>HLOOKUP(H$14,'All Data'!$E$5:$AG$9929,MATCH('MFR - DO NOT EDIT'!$P28,'All Data'!$C$5:$C$9929,0),TRUE)</f>
        <v>0.02</v>
      </c>
      <c r="I28" s="165">
        <f>HLOOKUP(I$14,'All Data'!$E$5:$AG$9929,MATCH('MFR - DO NOT EDIT'!$P28,'All Data'!$C$5:$C$9929,0),TRUE)</f>
        <v>0.02</v>
      </c>
      <c r="J28" s="165">
        <f>HLOOKUP(J$14,'All Data'!$E$5:$AG$9929,MATCH('MFR - DO NOT EDIT'!$P28,'All Data'!$C$5:$C$9929,0),TRUE)</f>
        <v>1.7999999999999999E-2</v>
      </c>
      <c r="K28" s="165">
        <f>HLOOKUP(K$14,'All Data'!$E$5:$AG$9929,MATCH('MFR - DO NOT EDIT'!$P28,'All Data'!$C$5:$C$9929,0),TRUE)</f>
        <v>1.9E-2</v>
      </c>
      <c r="L28" s="165">
        <f>HLOOKUP(L$14,'All Data'!$E$5:$AG$9929,MATCH('MFR - DO NOT EDIT'!$P28,'All Data'!$C$5:$C$9929,0),TRUE)</f>
        <v>1.9E-2</v>
      </c>
      <c r="M28" s="165">
        <f>HLOOKUP(M$14,'All Data'!$E$5:$AG$9929,MATCH('MFR - DO NOT EDIT'!$P28,'All Data'!$C$5:$C$9929,0),TRUE)</f>
        <v>1.9E-2</v>
      </c>
      <c r="N28" s="166">
        <f>HLOOKUP(N$14,'All Data'!$E$5:$AG$9929,MATCH('MFR - DO NOT EDIT'!$P28,'All Data'!$C$5:$C$9929,0),TRUE)</f>
        <v>1.9E-2</v>
      </c>
      <c r="O28" s="150"/>
      <c r="P28" s="41" t="s">
        <v>76</v>
      </c>
    </row>
    <row r="29" spans="1:16" s="37" customFormat="1" ht="14.25" customHeight="1" x14ac:dyDescent="0.25">
      <c r="A29" s="156"/>
      <c r="B29" s="150"/>
      <c r="C29" s="195" t="str">
        <f>VLOOKUP($P29,'All Data'!$C$1:$D$9894,2,FALSE)</f>
        <v>Percent of Hispanic students enrolled</v>
      </c>
      <c r="D29" s="196"/>
      <c r="E29" s="196"/>
      <c r="F29" s="196"/>
      <c r="G29" s="196"/>
      <c r="H29" s="165">
        <f>HLOOKUP(H$14,'All Data'!$E$5:$AG$9929,MATCH('MFR - DO NOT EDIT'!$P29,'All Data'!$C$5:$C$9929,0),TRUE)</f>
        <v>2.9000000000000001E-2</v>
      </c>
      <c r="I29" s="165">
        <f>HLOOKUP(I$14,'All Data'!$E$5:$AG$9929,MATCH('MFR - DO NOT EDIT'!$P29,'All Data'!$C$5:$C$9929,0),TRUE)</f>
        <v>2.9000000000000001E-2</v>
      </c>
      <c r="J29" s="165">
        <f>HLOOKUP(J$14,'All Data'!$E$5:$AG$9929,MATCH('MFR - DO NOT EDIT'!$P29,'All Data'!$C$5:$C$9929,0),TRUE)</f>
        <v>3.5999999999999997E-2</v>
      </c>
      <c r="K29" s="165">
        <f>HLOOKUP(K$14,'All Data'!$E$5:$AG$9929,MATCH('MFR - DO NOT EDIT'!$P29,'All Data'!$C$5:$C$9929,0),TRUE)</f>
        <v>3.5000000000000003E-2</v>
      </c>
      <c r="L29" s="165">
        <f>HLOOKUP(L$14,'All Data'!$E$5:$AG$9929,MATCH('MFR - DO NOT EDIT'!$P29,'All Data'!$C$5:$C$9929,0),TRUE)</f>
        <v>3.3000000000000002E-2</v>
      </c>
      <c r="M29" s="165">
        <f>HLOOKUP(M$14,'All Data'!$E$5:$AG$9929,MATCH('MFR - DO NOT EDIT'!$P29,'All Data'!$C$5:$C$9929,0),TRUE)</f>
        <v>3.5000000000000003E-2</v>
      </c>
      <c r="N29" s="166">
        <f>HLOOKUP(N$14,'All Data'!$E$5:$AG$9929,MATCH('MFR - DO NOT EDIT'!$P29,'All Data'!$C$5:$C$9929,0),TRUE)</f>
        <v>3.5000000000000003E-2</v>
      </c>
      <c r="O29" s="150"/>
      <c r="P29" s="41" t="s">
        <v>77</v>
      </c>
    </row>
    <row r="30" spans="1:16" x14ac:dyDescent="0.25">
      <c r="A30" s="167"/>
      <c r="B30" s="150"/>
      <c r="C30" s="193" t="str">
        <f>VLOOKUP($P30,'All Data'!$C$1:$D$9894,2,FALSE)</f>
        <v>Percent of International students enrolled</v>
      </c>
      <c r="D30" s="194"/>
      <c r="E30" s="194"/>
      <c r="F30" s="194"/>
      <c r="G30" s="194"/>
      <c r="H30" s="168">
        <f>HLOOKUP(H$14,'All Data'!$E$5:$AG$9929,MATCH('MFR - DO NOT EDIT'!$P30,'All Data'!$C$5:$C$9929,0),TRUE)</f>
        <v>4.3999999999999997E-2</v>
      </c>
      <c r="I30" s="168">
        <f>HLOOKUP(I$14,'All Data'!$E$5:$AG$9929,MATCH('MFR - DO NOT EDIT'!$P30,'All Data'!$C$5:$C$9929,0),TRUE)</f>
        <v>4.3999999999999997E-2</v>
      </c>
      <c r="J30" s="168">
        <f>HLOOKUP(J$14,'All Data'!$E$5:$AG$9929,MATCH('MFR - DO NOT EDIT'!$P30,'All Data'!$C$5:$C$9929,0),TRUE)</f>
        <v>6.6000000000000003E-2</v>
      </c>
      <c r="K30" s="168">
        <f>HLOOKUP(K$14,'All Data'!$E$5:$AG$9929,MATCH('MFR - DO NOT EDIT'!$P30,'All Data'!$C$5:$C$9929,0),TRUE)</f>
        <v>0.114</v>
      </c>
      <c r="L30" s="168">
        <f>HLOOKUP(L$14,'All Data'!$E$5:$AG$9929,MATCH('MFR - DO NOT EDIT'!$P30,'All Data'!$C$5:$C$9929,0),TRUE)</f>
        <v>0.121</v>
      </c>
      <c r="M30" s="168">
        <f>HLOOKUP(M$14,'All Data'!$E$5:$AG$9929,MATCH('MFR - DO NOT EDIT'!$P30,'All Data'!$C$5:$C$9929,0),TRUE)</f>
        <v>0.114</v>
      </c>
      <c r="N30" s="169">
        <f>HLOOKUP(N$14,'All Data'!$E$5:$AG$9929,MATCH('MFR - DO NOT EDIT'!$P30,'All Data'!$C$5:$C$9929,0),TRUE)</f>
        <v>0.114</v>
      </c>
      <c r="O30" s="170"/>
      <c r="P30" s="41" t="s">
        <v>78</v>
      </c>
    </row>
    <row r="31" spans="1:16" s="37" customFormat="1" ht="36.75" customHeight="1" x14ac:dyDescent="0.25">
      <c r="A31" s="167"/>
      <c r="B31" s="171"/>
      <c r="C31" s="172"/>
      <c r="D31" s="172"/>
      <c r="E31" s="172"/>
      <c r="F31" s="172"/>
      <c r="G31" s="172"/>
      <c r="H31" s="163"/>
      <c r="I31" s="163"/>
      <c r="J31" s="163"/>
      <c r="K31" s="163"/>
      <c r="L31" s="163"/>
      <c r="M31" s="163"/>
      <c r="N31" s="163"/>
      <c r="O31" s="171"/>
      <c r="P31" s="41"/>
    </row>
    <row r="32" spans="1:16" s="37" customFormat="1" ht="15.6" customHeight="1" x14ac:dyDescent="0.25">
      <c r="A32" s="167"/>
      <c r="B32" s="153" t="s">
        <v>79</v>
      </c>
      <c r="C32" s="197" t="s">
        <v>312</v>
      </c>
      <c r="D32" s="197"/>
      <c r="E32" s="197"/>
      <c r="F32" s="197"/>
      <c r="G32" s="197"/>
      <c r="H32" s="197"/>
      <c r="I32" s="197"/>
      <c r="J32" s="197"/>
      <c r="K32" s="197"/>
      <c r="L32" s="197"/>
      <c r="M32" s="197"/>
      <c r="N32" s="197"/>
      <c r="O32" s="197"/>
      <c r="P32" s="41"/>
    </row>
    <row r="33" spans="1:16" s="37" customFormat="1" ht="15.6" customHeight="1" x14ac:dyDescent="0.25">
      <c r="A33" s="167"/>
      <c r="B33" s="153" t="s">
        <v>80</v>
      </c>
      <c r="C33" s="197" t="s">
        <v>313</v>
      </c>
      <c r="D33" s="197"/>
      <c r="E33" s="197"/>
      <c r="F33" s="197"/>
      <c r="G33" s="197"/>
      <c r="H33" s="197"/>
      <c r="I33" s="197"/>
      <c r="J33" s="197"/>
      <c r="K33" s="197"/>
      <c r="L33" s="197"/>
      <c r="M33" s="197"/>
      <c r="N33" s="197"/>
      <c r="O33" s="197"/>
      <c r="P33" s="41"/>
    </row>
    <row r="34" spans="1:16" s="37" customFormat="1" ht="15.6" customHeight="1" x14ac:dyDescent="0.25">
      <c r="A34" s="167"/>
      <c r="B34" s="153" t="s">
        <v>81</v>
      </c>
      <c r="C34" s="197" t="s">
        <v>314</v>
      </c>
      <c r="D34" s="197"/>
      <c r="E34" s="197"/>
      <c r="F34" s="197"/>
      <c r="G34" s="197"/>
      <c r="H34" s="197"/>
      <c r="I34" s="197"/>
      <c r="J34" s="197"/>
      <c r="K34" s="197"/>
      <c r="L34" s="197"/>
      <c r="M34" s="197"/>
      <c r="N34" s="197"/>
      <c r="O34" s="197"/>
      <c r="P34" s="41"/>
    </row>
    <row r="35" spans="1:16" s="37" customFormat="1" ht="15.6" customHeight="1" x14ac:dyDescent="0.25">
      <c r="A35" s="167"/>
      <c r="B35" s="153" t="s">
        <v>82</v>
      </c>
      <c r="C35" s="197" t="s">
        <v>315</v>
      </c>
      <c r="D35" s="197"/>
      <c r="E35" s="197"/>
      <c r="F35" s="197"/>
      <c r="G35" s="197"/>
      <c r="H35" s="197"/>
      <c r="I35" s="197"/>
      <c r="J35" s="197"/>
      <c r="K35" s="197"/>
      <c r="L35" s="197"/>
      <c r="M35" s="197"/>
      <c r="N35" s="197"/>
      <c r="O35" s="197"/>
      <c r="P35" s="41"/>
    </row>
    <row r="36" spans="1:16" s="37" customFormat="1" ht="15.6" customHeight="1" x14ac:dyDescent="0.25">
      <c r="A36" s="167"/>
      <c r="B36" s="153" t="s">
        <v>83</v>
      </c>
      <c r="C36" s="197" t="s">
        <v>316</v>
      </c>
      <c r="D36" s="197"/>
      <c r="E36" s="197"/>
      <c r="F36" s="197"/>
      <c r="G36" s="197"/>
      <c r="H36" s="197"/>
      <c r="I36" s="197"/>
      <c r="J36" s="197"/>
      <c r="K36" s="197"/>
      <c r="L36" s="197"/>
      <c r="M36" s="197"/>
      <c r="N36" s="197"/>
      <c r="O36" s="197"/>
      <c r="P36" s="41"/>
    </row>
    <row r="37" spans="1:16" s="37" customFormat="1" ht="15.6" customHeight="1" x14ac:dyDescent="0.25">
      <c r="A37" s="167"/>
      <c r="B37" s="153" t="s">
        <v>87</v>
      </c>
      <c r="C37" s="197" t="s">
        <v>317</v>
      </c>
      <c r="D37" s="197"/>
      <c r="E37" s="197"/>
      <c r="F37" s="197"/>
      <c r="G37" s="197"/>
      <c r="H37" s="197"/>
      <c r="I37" s="197"/>
      <c r="J37" s="197"/>
      <c r="K37" s="197"/>
      <c r="L37" s="197"/>
      <c r="M37" s="197"/>
      <c r="N37" s="197"/>
      <c r="O37" s="197"/>
      <c r="P37" s="41"/>
    </row>
    <row r="38" spans="1:16" s="37" customFormat="1" ht="15.6" customHeight="1" x14ac:dyDescent="0.25">
      <c r="A38" s="167"/>
      <c r="B38" s="153" t="s">
        <v>88</v>
      </c>
      <c r="C38" s="197" t="s">
        <v>318</v>
      </c>
      <c r="D38" s="197"/>
      <c r="E38" s="197"/>
      <c r="F38" s="197"/>
      <c r="G38" s="197"/>
      <c r="H38" s="197"/>
      <c r="I38" s="197"/>
      <c r="J38" s="197"/>
      <c r="K38" s="197"/>
      <c r="L38" s="197"/>
      <c r="M38" s="197"/>
      <c r="N38" s="197"/>
      <c r="O38" s="197"/>
      <c r="P38" s="41"/>
    </row>
    <row r="39" spans="1:16" s="37" customFormat="1" ht="8.4499999999999993" customHeight="1" x14ac:dyDescent="0.25">
      <c r="A39" s="167"/>
      <c r="B39" s="153"/>
      <c r="C39" s="154"/>
      <c r="D39" s="154"/>
      <c r="E39" s="154"/>
      <c r="F39" s="154"/>
      <c r="G39" s="154"/>
      <c r="H39" s="154"/>
      <c r="I39" s="154"/>
      <c r="J39" s="154"/>
      <c r="K39" s="154"/>
      <c r="L39" s="154"/>
      <c r="M39" s="154"/>
      <c r="N39" s="154"/>
      <c r="O39" s="154"/>
      <c r="P39" s="41"/>
    </row>
    <row r="40" spans="1:16" s="37" customFormat="1" x14ac:dyDescent="0.25">
      <c r="A40" s="167"/>
      <c r="B40" s="153"/>
      <c r="C40" s="198" t="s">
        <v>2</v>
      </c>
      <c r="D40" s="199"/>
      <c r="E40" s="199"/>
      <c r="F40" s="199"/>
      <c r="G40" s="199"/>
      <c r="H40" s="157" t="str">
        <f>'All Data'!$E$1-6&amp;" Act."</f>
        <v>2014 Act.</v>
      </c>
      <c r="I40" s="157" t="str">
        <f>'All Data'!$E$1-5&amp;" Act."</f>
        <v>2015 Act.</v>
      </c>
      <c r="J40" s="157" t="str">
        <f>'All Data'!$E$1-4&amp;" Act."</f>
        <v>2016 Act.</v>
      </c>
      <c r="K40" s="157" t="str">
        <f>'All Data'!$E$1-3&amp;" Act."</f>
        <v>2017 Act.</v>
      </c>
      <c r="L40" s="157" t="str">
        <f>'All Data'!$E$1-2&amp;" Act."</f>
        <v>2018 Act.</v>
      </c>
      <c r="M40" s="157" t="str">
        <f>'All Data'!$E$1-1&amp;" Est."</f>
        <v>2019 Est.</v>
      </c>
      <c r="N40" s="158" t="str">
        <f>'All Data'!$E$1-0&amp;" Est."</f>
        <v>2020 Est.</v>
      </c>
      <c r="O40" s="150"/>
      <c r="P40" s="41"/>
    </row>
    <row r="41" spans="1:16" s="37" customFormat="1" x14ac:dyDescent="0.25">
      <c r="A41" s="167"/>
      <c r="B41" s="153"/>
      <c r="C41" s="195" t="str">
        <f>VLOOKUP($P41,'All Data'!$C$1:$D$9894,2,FALSE)</f>
        <v>Percent of Maryland community college transfer students</v>
      </c>
      <c r="D41" s="196"/>
      <c r="E41" s="196"/>
      <c r="F41" s="196"/>
      <c r="G41" s="196"/>
      <c r="H41" s="165">
        <f>HLOOKUP(H$14,'All Data'!$E$5:$AG$9929,MATCH('MFR - DO NOT EDIT'!$P41,'All Data'!$C$5:$C$9929,0),TRUE)</f>
        <v>2.7E-2</v>
      </c>
      <c r="I41" s="165">
        <f>HLOOKUP(I$14,'All Data'!$E$5:$AG$9929,MATCH('MFR - DO NOT EDIT'!$P41,'All Data'!$C$5:$C$9929,0),TRUE)</f>
        <v>2.8000000000000001E-2</v>
      </c>
      <c r="J41" s="165">
        <f>HLOOKUP(J$14,'All Data'!$E$5:$AG$9929,MATCH('MFR - DO NOT EDIT'!$P41,'All Data'!$C$5:$C$9929,0),TRUE)</f>
        <v>3.3000000000000002E-2</v>
      </c>
      <c r="K41" s="165">
        <f>HLOOKUP(K$14,'All Data'!$E$5:$AG$9929,MATCH('MFR - DO NOT EDIT'!$P41,'All Data'!$C$5:$C$9929,0),TRUE)</f>
        <v>3.3000000000000002E-2</v>
      </c>
      <c r="L41" s="165">
        <f>HLOOKUP(L$14,'All Data'!$E$5:$AG$9929,MATCH('MFR - DO NOT EDIT'!$P41,'All Data'!$C$5:$C$9929,0),TRUE)</f>
        <v>2.1999999999999999E-2</v>
      </c>
      <c r="M41" s="165">
        <f>HLOOKUP(M$14,'All Data'!$E$5:$AG$9929,MATCH('MFR - DO NOT EDIT'!$P41,'All Data'!$C$5:$C$9929,0),TRUE)</f>
        <v>2.4E-2</v>
      </c>
      <c r="N41" s="166">
        <f>HLOOKUP(N$14,'All Data'!$E$5:$AG$9929,MATCH('MFR - DO NOT EDIT'!$P41,'All Data'!$C$5:$C$9929,0),TRUE)</f>
        <v>2.7E-2</v>
      </c>
      <c r="O41" s="150"/>
      <c r="P41" s="41" t="s">
        <v>84</v>
      </c>
    </row>
    <row r="42" spans="1:16" s="37" customFormat="1" x14ac:dyDescent="0.25">
      <c r="A42" s="167"/>
      <c r="B42" s="153"/>
      <c r="C42" s="195" t="str">
        <f>VLOOKUP($P42,'All Data'!$C$1:$D$9894,2,FALSE)</f>
        <v>Percent of freshman applicants from urban districts</v>
      </c>
      <c r="D42" s="196"/>
      <c r="E42" s="196"/>
      <c r="F42" s="196"/>
      <c r="G42" s="196"/>
      <c r="H42" s="173">
        <f>HLOOKUP(H$14,'All Data'!$E$5:$AG$9929,MATCH('MFR - DO NOT EDIT'!$P42,'All Data'!$C$5:$C$9929,0),TRUE)</f>
        <v>0.33800000000000002</v>
      </c>
      <c r="I42" s="173">
        <f>HLOOKUP(I$14,'All Data'!$E$5:$AG$9929,MATCH('MFR - DO NOT EDIT'!$P42,'All Data'!$C$5:$C$9929,0),TRUE)</f>
        <v>0.375</v>
      </c>
      <c r="J42" s="173">
        <f>HLOOKUP(J$14,'All Data'!$E$5:$AG$9929,MATCH('MFR - DO NOT EDIT'!$P42,'All Data'!$C$5:$C$9929,0),TRUE)</f>
        <v>0.35499999999999998</v>
      </c>
      <c r="K42" s="173">
        <f>HLOOKUP(K$14,'All Data'!$E$5:$AG$9929,MATCH('MFR - DO NOT EDIT'!$P42,'All Data'!$C$5:$C$9929,0),TRUE)</f>
        <v>0.29599999999999999</v>
      </c>
      <c r="L42" s="173">
        <f>HLOOKUP(L$14,'All Data'!$E$5:$AG$9929,MATCH('MFR - DO NOT EDIT'!$P42,'All Data'!$C$5:$C$9929,0),TRUE)</f>
        <v>0.35</v>
      </c>
      <c r="M42" s="173">
        <f>HLOOKUP(M$14,'All Data'!$E$5:$AG$9929,MATCH('MFR - DO NOT EDIT'!$P42,'All Data'!$C$5:$C$9929,0),TRUE)</f>
        <v>0.36</v>
      </c>
      <c r="N42" s="174">
        <f>HLOOKUP(N$14,'All Data'!$E$5:$AG$9929,MATCH('MFR - DO NOT EDIT'!$P42,'All Data'!$C$5:$C$9929,0),TRUE)</f>
        <v>0.37</v>
      </c>
      <c r="O42" s="150"/>
      <c r="P42" s="41" t="s">
        <v>85</v>
      </c>
    </row>
    <row r="43" spans="1:16" s="37" customFormat="1" x14ac:dyDescent="0.25">
      <c r="A43" s="167"/>
      <c r="B43" s="153"/>
      <c r="C43" s="195" t="str">
        <f>VLOOKUP($P43,'All Data'!$C$1:$D$9894,2,FALSE)</f>
        <v>Percent of students accepted from urban districts</v>
      </c>
      <c r="D43" s="196"/>
      <c r="E43" s="196"/>
      <c r="F43" s="196"/>
      <c r="G43" s="196"/>
      <c r="H43" s="173">
        <f>HLOOKUP(H$14,'All Data'!$E$5:$AG$9929,MATCH('MFR - DO NOT EDIT'!$P43,'All Data'!$C$5:$C$9929,0),TRUE)</f>
        <v>0.56799999999999995</v>
      </c>
      <c r="I43" s="173">
        <f>HLOOKUP(I$14,'All Data'!$E$5:$AG$9929,MATCH('MFR - DO NOT EDIT'!$P43,'All Data'!$C$5:$C$9929,0),TRUE)</f>
        <v>0.66</v>
      </c>
      <c r="J43" s="173">
        <f>HLOOKUP(J$14,'All Data'!$E$5:$AG$9929,MATCH('MFR - DO NOT EDIT'!$P43,'All Data'!$C$5:$C$9929,0),TRUE)</f>
        <v>0.65400000000000003</v>
      </c>
      <c r="K43" s="173">
        <f>HLOOKUP(K$14,'All Data'!$E$5:$AG$9929,MATCH('MFR - DO NOT EDIT'!$P43,'All Data'!$C$5:$C$9929,0),TRUE)</f>
        <v>0.61099999999999999</v>
      </c>
      <c r="L43" s="173">
        <f>HLOOKUP(L$14,'All Data'!$E$5:$AG$9929,MATCH('MFR - DO NOT EDIT'!$P43,'All Data'!$C$5:$C$9929,0),TRUE)</f>
        <v>0.65</v>
      </c>
      <c r="M43" s="173">
        <f>HLOOKUP(M$14,'All Data'!$E$5:$AG$9929,MATCH('MFR - DO NOT EDIT'!$P43,'All Data'!$C$5:$C$9929,0),TRUE)</f>
        <v>0.66</v>
      </c>
      <c r="N43" s="174">
        <f>HLOOKUP(N$14,'All Data'!$E$5:$AG$9929,MATCH('MFR - DO NOT EDIT'!$P43,'All Data'!$C$5:$C$9929,0),TRUE)</f>
        <v>0.67</v>
      </c>
      <c r="O43" s="150"/>
      <c r="P43" s="41" t="s">
        <v>86</v>
      </c>
    </row>
    <row r="44" spans="1:16" s="37" customFormat="1" x14ac:dyDescent="0.25">
      <c r="A44" s="167"/>
      <c r="B44" s="153"/>
      <c r="C44" s="195" t="str">
        <f>VLOOKUP($P44,'All Data'!$C$1:$D$9894,2,FALSE)</f>
        <v>Percent of students enrolled from urban districts</v>
      </c>
      <c r="D44" s="196"/>
      <c r="E44" s="196"/>
      <c r="F44" s="196"/>
      <c r="G44" s="196"/>
      <c r="H44" s="173">
        <f>HLOOKUP(H$14,'All Data'!$E$5:$AG$9929,MATCH('MFR - DO NOT EDIT'!$P44,'All Data'!$C$5:$C$9929,0),TRUE)</f>
        <v>0.50600000000000001</v>
      </c>
      <c r="I44" s="173">
        <f>HLOOKUP(I$14,'All Data'!$E$5:$AG$9929,MATCH('MFR - DO NOT EDIT'!$P44,'All Data'!$C$5:$C$9929,0),TRUE)</f>
        <v>0.54600000000000004</v>
      </c>
      <c r="J44" s="173">
        <f>HLOOKUP(J$14,'All Data'!$E$5:$AG$9929,MATCH('MFR - DO NOT EDIT'!$P44,'All Data'!$C$5:$C$9929,0),TRUE)</f>
        <v>0.495</v>
      </c>
      <c r="K44" s="173">
        <f>HLOOKUP(K$14,'All Data'!$E$5:$AG$9929,MATCH('MFR - DO NOT EDIT'!$P44,'All Data'!$C$5:$C$9929,0),TRUE)</f>
        <v>0.48099999999999998</v>
      </c>
      <c r="L44" s="173">
        <f>HLOOKUP(L$14,'All Data'!$E$5:$AG$9929,MATCH('MFR - DO NOT EDIT'!$P44,'All Data'!$C$5:$C$9929,0),TRUE)</f>
        <v>0.38</v>
      </c>
      <c r="M44" s="173">
        <f>HLOOKUP(M$14,'All Data'!$E$5:$AG$9929,MATCH('MFR - DO NOT EDIT'!$P44,'All Data'!$C$5:$C$9929,0),TRUE)</f>
        <v>0.38</v>
      </c>
      <c r="N44" s="174">
        <f>HLOOKUP(N$14,'All Data'!$E$5:$AG$9929,MATCH('MFR - DO NOT EDIT'!$P44,'All Data'!$C$5:$C$9929,0),TRUE)</f>
        <v>0.4</v>
      </c>
      <c r="O44" s="150"/>
      <c r="P44" s="41" t="s">
        <v>89</v>
      </c>
    </row>
    <row r="45" spans="1:16" s="37" customFormat="1" x14ac:dyDescent="0.25">
      <c r="A45" s="167"/>
      <c r="B45" s="153"/>
      <c r="C45" s="195" t="str">
        <f>VLOOKUP($P45,'All Data'!$C$1:$D$9894,2,FALSE)</f>
        <v>Total number of STEM bachelor’s recipients</v>
      </c>
      <c r="D45" s="196"/>
      <c r="E45" s="196"/>
      <c r="F45" s="196"/>
      <c r="G45" s="196"/>
      <c r="H45" s="175">
        <f>HLOOKUP(H$14,'All Data'!$E$5:$AG$9929,MATCH('MFR - DO NOT EDIT'!$P45,'All Data'!$C$5:$C$9929,0),TRUE)</f>
        <v>185</v>
      </c>
      <c r="I45" s="175">
        <f>HLOOKUP(I$14,'All Data'!$E$5:$AG$9929,MATCH('MFR - DO NOT EDIT'!$P45,'All Data'!$C$5:$C$9929,0),TRUE)</f>
        <v>192</v>
      </c>
      <c r="J45" s="175">
        <f>HLOOKUP(J$14,'All Data'!$E$5:$AG$9929,MATCH('MFR - DO NOT EDIT'!$P45,'All Data'!$C$5:$C$9929,0),TRUE)</f>
        <v>192</v>
      </c>
      <c r="K45" s="175">
        <f>HLOOKUP(K$14,'All Data'!$E$5:$AG$9929,MATCH('MFR - DO NOT EDIT'!$P45,'All Data'!$C$5:$C$9929,0),TRUE)</f>
        <v>210</v>
      </c>
      <c r="L45" s="175">
        <f>HLOOKUP(L$14,'All Data'!$E$5:$AG$9929,MATCH('MFR - DO NOT EDIT'!$P45,'All Data'!$C$5:$C$9929,0),TRUE)</f>
        <v>230</v>
      </c>
      <c r="M45" s="175">
        <f>HLOOKUP(M$14,'All Data'!$E$5:$AG$9929,MATCH('MFR - DO NOT EDIT'!$P45,'All Data'!$C$5:$C$9929,0),TRUE)</f>
        <v>238</v>
      </c>
      <c r="N45" s="176">
        <f>HLOOKUP(N$14,'All Data'!$E$5:$AG$9929,MATCH('MFR - DO NOT EDIT'!$P45,'All Data'!$C$5:$C$9929,0),TRUE)</f>
        <v>248</v>
      </c>
      <c r="O45" s="150"/>
      <c r="P45" s="41" t="s">
        <v>90</v>
      </c>
    </row>
    <row r="46" spans="1:16" s="37" customFormat="1" x14ac:dyDescent="0.25">
      <c r="A46" s="167"/>
      <c r="B46" s="153"/>
      <c r="C46" s="195" t="str">
        <f>VLOOKUP($P46,'All Data'!$C$1:$D$9894,2,FALSE)</f>
        <v>Number of underrepresented minority STEM bachelor’s recipients</v>
      </c>
      <c r="D46" s="196"/>
      <c r="E46" s="196"/>
      <c r="F46" s="196"/>
      <c r="G46" s="196"/>
      <c r="H46" s="175">
        <f>HLOOKUP(H$14,'All Data'!$E$5:$AG$9929,MATCH('MFR - DO NOT EDIT'!$P46,'All Data'!$C$5:$C$9929,0),TRUE)</f>
        <v>173</v>
      </c>
      <c r="I46" s="175">
        <f>HLOOKUP(I$14,'All Data'!$E$5:$AG$9929,MATCH('MFR - DO NOT EDIT'!$P46,'All Data'!$C$5:$C$9929,0),TRUE)</f>
        <v>143</v>
      </c>
      <c r="J46" s="175">
        <f>HLOOKUP(J$14,'All Data'!$E$5:$AG$9929,MATCH('MFR - DO NOT EDIT'!$P46,'All Data'!$C$5:$C$9929,0),TRUE)</f>
        <v>155</v>
      </c>
      <c r="K46" s="175">
        <f>HLOOKUP(K$14,'All Data'!$E$5:$AG$9929,MATCH('MFR - DO NOT EDIT'!$P46,'All Data'!$C$5:$C$9929,0),TRUE)</f>
        <v>158</v>
      </c>
      <c r="L46" s="175">
        <f>HLOOKUP(L$14,'All Data'!$E$5:$AG$9929,MATCH('MFR - DO NOT EDIT'!$P46,'All Data'!$C$5:$C$9929,0),TRUE)</f>
        <v>172</v>
      </c>
      <c r="M46" s="175">
        <f>HLOOKUP(M$14,'All Data'!$E$5:$AG$9929,MATCH('MFR - DO NOT EDIT'!$P46,'All Data'!$C$5:$C$9929,0),TRUE)</f>
        <v>175</v>
      </c>
      <c r="N46" s="176">
        <f>HLOOKUP(N$14,'All Data'!$E$5:$AG$9929,MATCH('MFR - DO NOT EDIT'!$P46,'All Data'!$C$5:$C$9929,0),TRUE)</f>
        <v>178</v>
      </c>
      <c r="O46" s="150"/>
      <c r="P46" s="41" t="s">
        <v>91</v>
      </c>
    </row>
    <row r="47" spans="1:16" s="37" customFormat="1" x14ac:dyDescent="0.25">
      <c r="A47" s="167"/>
      <c r="B47" s="153"/>
      <c r="C47" s="195" t="str">
        <f>VLOOKUP($P47,'All Data'!$C$1:$D$9894,2,FALSE)</f>
        <v>Number of women STEM bachelor’s recipients</v>
      </c>
      <c r="D47" s="196"/>
      <c r="E47" s="196"/>
      <c r="F47" s="196"/>
      <c r="G47" s="196"/>
      <c r="H47" s="175">
        <f>HLOOKUP(H$14,'All Data'!$E$5:$AG$9929,MATCH('MFR - DO NOT EDIT'!$P47,'All Data'!$C$5:$C$9929,0),TRUE)</f>
        <v>79</v>
      </c>
      <c r="I47" s="175">
        <f>HLOOKUP(I$14,'All Data'!$E$5:$AG$9929,MATCH('MFR - DO NOT EDIT'!$P47,'All Data'!$C$5:$C$9929,0),TRUE)</f>
        <v>73</v>
      </c>
      <c r="J47" s="175">
        <f>HLOOKUP(J$14,'All Data'!$E$5:$AG$9929,MATCH('MFR - DO NOT EDIT'!$P47,'All Data'!$C$5:$C$9929,0),TRUE)</f>
        <v>81</v>
      </c>
      <c r="K47" s="175">
        <f>HLOOKUP(K$14,'All Data'!$E$5:$AG$9929,MATCH('MFR - DO NOT EDIT'!$P47,'All Data'!$C$5:$C$9929,0),TRUE)</f>
        <v>67</v>
      </c>
      <c r="L47" s="175">
        <f>HLOOKUP(L$14,'All Data'!$E$5:$AG$9929,MATCH('MFR - DO NOT EDIT'!$P47,'All Data'!$C$5:$C$9929,0),TRUE)</f>
        <v>74</v>
      </c>
      <c r="M47" s="175">
        <f>HLOOKUP(M$14,'All Data'!$E$5:$AG$9929,MATCH('MFR - DO NOT EDIT'!$P47,'All Data'!$C$5:$C$9929,0),TRUE)</f>
        <v>77</v>
      </c>
      <c r="N47" s="176">
        <f>HLOOKUP(N$14,'All Data'!$E$5:$AG$9929,MATCH('MFR - DO NOT EDIT'!$P47,'All Data'!$C$5:$C$9929,0),TRUE)</f>
        <v>80</v>
      </c>
      <c r="O47" s="150"/>
      <c r="P47" s="41" t="s">
        <v>92</v>
      </c>
    </row>
    <row r="48" spans="1:16" s="37" customFormat="1" x14ac:dyDescent="0.25">
      <c r="A48" s="167"/>
      <c r="B48" s="153"/>
      <c r="C48" s="195" t="str">
        <f>VLOOKUP($P48,'All Data'!$C$1:$D$9894,2,FALSE)</f>
        <v>Number of baccalaureates awarded in teacher education</v>
      </c>
      <c r="D48" s="196"/>
      <c r="E48" s="196"/>
      <c r="F48" s="196"/>
      <c r="G48" s="196"/>
      <c r="H48" s="175">
        <f>HLOOKUP(H$14,'All Data'!$E$5:$AG$9929,MATCH('MFR - DO NOT EDIT'!$P48,'All Data'!$C$5:$C$9929,0),TRUE)</f>
        <v>67</v>
      </c>
      <c r="I48" s="175">
        <f>HLOOKUP(I$14,'All Data'!$E$5:$AG$9929,MATCH('MFR - DO NOT EDIT'!$P48,'All Data'!$C$5:$C$9929,0),TRUE)</f>
        <v>70</v>
      </c>
      <c r="J48" s="175">
        <f>HLOOKUP(J$14,'All Data'!$E$5:$AG$9929,MATCH('MFR - DO NOT EDIT'!$P48,'All Data'!$C$5:$C$9929,0),TRUE)</f>
        <v>65</v>
      </c>
      <c r="K48" s="175">
        <f>HLOOKUP(K$14,'All Data'!$E$5:$AG$9929,MATCH('MFR - DO NOT EDIT'!$P48,'All Data'!$C$5:$C$9929,0),TRUE)</f>
        <v>90</v>
      </c>
      <c r="L48" s="175">
        <f>HLOOKUP(L$14,'All Data'!$E$5:$AG$9929,MATCH('MFR - DO NOT EDIT'!$P48,'All Data'!$C$5:$C$9929,0),TRUE)</f>
        <v>92</v>
      </c>
      <c r="M48" s="175">
        <f>HLOOKUP(M$14,'All Data'!$E$5:$AG$9929,MATCH('MFR - DO NOT EDIT'!$P48,'All Data'!$C$5:$C$9929,0),TRUE)</f>
        <v>92</v>
      </c>
      <c r="N48" s="176">
        <f>HLOOKUP(N$14,'All Data'!$E$5:$AG$9929,MATCH('MFR - DO NOT EDIT'!$P48,'All Data'!$C$5:$C$9929,0),TRUE)</f>
        <v>95</v>
      </c>
      <c r="O48" s="150"/>
      <c r="P48" s="41" t="s">
        <v>93</v>
      </c>
    </row>
    <row r="49" spans="1:16" s="37" customFormat="1" x14ac:dyDescent="0.25">
      <c r="A49" s="167"/>
      <c r="B49" s="153"/>
      <c r="C49" s="195" t="str">
        <f>VLOOKUP($P49,'All Data'!$C$1:$D$9894,2,FALSE)</f>
        <v>Praxis pass rate</v>
      </c>
      <c r="D49" s="196"/>
      <c r="E49" s="196"/>
      <c r="F49" s="196"/>
      <c r="G49" s="196"/>
      <c r="H49" s="177">
        <f>HLOOKUP(H$14,'All Data'!$E$5:$AG$9929,MATCH('MFR - DO NOT EDIT'!$P49,'All Data'!$C$5:$C$9929,0),TRUE)</f>
        <v>1</v>
      </c>
      <c r="I49" s="177">
        <f>HLOOKUP(I$14,'All Data'!$E$5:$AG$9929,MATCH('MFR - DO NOT EDIT'!$P49,'All Data'!$C$5:$C$9929,0),TRUE)</f>
        <v>1</v>
      </c>
      <c r="J49" s="177">
        <f>HLOOKUP(J$14,'All Data'!$E$5:$AG$9929,MATCH('MFR - DO NOT EDIT'!$P49,'All Data'!$C$5:$C$9929,0),TRUE)</f>
        <v>1</v>
      </c>
      <c r="K49" s="177">
        <f>HLOOKUP(K$14,'All Data'!$E$5:$AG$9929,MATCH('MFR - DO NOT EDIT'!$P49,'All Data'!$C$5:$C$9929,0),TRUE)</f>
        <v>1</v>
      </c>
      <c r="L49" s="177">
        <f>HLOOKUP(L$14,'All Data'!$E$5:$AG$9929,MATCH('MFR - DO NOT EDIT'!$P49,'All Data'!$C$5:$C$9929,0),TRUE)</f>
        <v>1</v>
      </c>
      <c r="M49" s="177">
        <f>HLOOKUP(M$14,'All Data'!$E$5:$AG$9929,MATCH('MFR - DO NOT EDIT'!$P49,'All Data'!$C$5:$C$9929,0),TRUE)</f>
        <v>1</v>
      </c>
      <c r="N49" s="178">
        <f>HLOOKUP(N$14,'All Data'!$E$5:$AG$9929,MATCH('MFR - DO NOT EDIT'!$P49,'All Data'!$C$5:$C$9929,0),TRUE)</f>
        <v>1</v>
      </c>
      <c r="O49" s="150"/>
      <c r="P49" s="41" t="s">
        <v>94</v>
      </c>
    </row>
    <row r="50" spans="1:16" s="37" customFormat="1" x14ac:dyDescent="0.25">
      <c r="A50" s="167"/>
      <c r="B50" s="153"/>
      <c r="C50" s="195" t="str">
        <f>VLOOKUP($P50,'All Data'!$C$1:$D$9894,2,FALSE)</f>
        <v>Number of new hires teaching in Maryland schools</v>
      </c>
      <c r="D50" s="196"/>
      <c r="E50" s="196"/>
      <c r="F50" s="196"/>
      <c r="G50" s="196"/>
      <c r="H50" s="179">
        <f>HLOOKUP(H$14,'All Data'!$E$5:$AG$9929,MATCH('MFR - DO NOT EDIT'!$P50,'All Data'!$C$5:$C$9929,0),TRUE)</f>
        <v>19</v>
      </c>
      <c r="I50" s="179">
        <f>HLOOKUP(I$14,'All Data'!$E$5:$AG$9929,MATCH('MFR - DO NOT EDIT'!$P50,'All Data'!$C$5:$C$9929,0),TRUE)</f>
        <v>20</v>
      </c>
      <c r="J50" s="175">
        <f>HLOOKUP(J$14,'All Data'!$E$5:$AG$9929,MATCH('MFR - DO NOT EDIT'!$P50,'All Data'!$C$5:$C$9929,0),TRUE)</f>
        <v>18</v>
      </c>
      <c r="K50" s="175">
        <f>HLOOKUP(K$14,'All Data'!$E$5:$AG$9929,MATCH('MFR - DO NOT EDIT'!$P50,'All Data'!$C$5:$C$9929,0),TRUE)</f>
        <v>25</v>
      </c>
      <c r="L50" s="175">
        <f>HLOOKUP(L$14,'All Data'!$E$5:$AG$9929,MATCH('MFR - DO NOT EDIT'!$P50,'All Data'!$C$5:$C$9929,0),TRUE)</f>
        <v>27</v>
      </c>
      <c r="M50" s="175">
        <f>HLOOKUP(M$14,'All Data'!$E$5:$AG$9929,MATCH('MFR - DO NOT EDIT'!$P50,'All Data'!$C$5:$C$9929,0),TRUE)</f>
        <v>27</v>
      </c>
      <c r="N50" s="176">
        <f>HLOOKUP(N$14,'All Data'!$E$5:$AG$9929,MATCH('MFR - DO NOT EDIT'!$P50,'All Data'!$C$5:$C$9929,0),TRUE)</f>
        <v>28</v>
      </c>
      <c r="O50" s="150"/>
      <c r="P50" s="41" t="s">
        <v>95</v>
      </c>
    </row>
    <row r="51" spans="1:16" s="37" customFormat="1" x14ac:dyDescent="0.25">
      <c r="A51" s="167"/>
      <c r="B51" s="153"/>
      <c r="C51" s="195" t="str">
        <f>VLOOKUP($P51,'All Data'!$C$1:$D$9894,2,FALSE)</f>
        <v>Percent of students who attend graduate/professional schools</v>
      </c>
      <c r="D51" s="196"/>
      <c r="E51" s="196"/>
      <c r="F51" s="196"/>
      <c r="G51" s="196"/>
      <c r="H51" s="177">
        <f>HLOOKUP(H$14,'All Data'!$E$5:$AG$9929,MATCH('MFR - DO NOT EDIT'!$P51,'All Data'!$C$5:$C$9929,0),TRUE)</f>
        <v>0.23</v>
      </c>
      <c r="I51" s="177">
        <f>HLOOKUP(I$14,'All Data'!$E$5:$AG$9929,MATCH('MFR - DO NOT EDIT'!$P51,'All Data'!$C$5:$C$9929,0),TRUE)</f>
        <v>0.26</v>
      </c>
      <c r="J51" s="177">
        <f>HLOOKUP(J$14,'All Data'!$E$5:$AG$9929,MATCH('MFR - DO NOT EDIT'!$P51,'All Data'!$C$5:$C$9929,0),TRUE)</f>
        <v>0.21</v>
      </c>
      <c r="K51" s="177">
        <f>HLOOKUP(K$14,'All Data'!$E$5:$AG$9929,MATCH('MFR - DO NOT EDIT'!$P51,'All Data'!$C$5:$C$9929,0),TRUE)</f>
        <v>0.48</v>
      </c>
      <c r="L51" s="177">
        <f>HLOOKUP(L$14,'All Data'!$E$5:$AG$9929,MATCH('MFR - DO NOT EDIT'!$P51,'All Data'!$C$5:$C$9929,0),TRUE)</f>
        <v>0.35</v>
      </c>
      <c r="M51" s="177">
        <f>HLOOKUP(M$14,'All Data'!$E$5:$AG$9929,MATCH('MFR - DO NOT EDIT'!$P51,'All Data'!$C$5:$C$9929,0),TRUE)</f>
        <v>0.35</v>
      </c>
      <c r="N51" s="178">
        <f>HLOOKUP(N$14,'All Data'!$E$5:$AG$9929,MATCH('MFR - DO NOT EDIT'!$P51,'All Data'!$C$5:$C$9929,0),TRUE)</f>
        <v>0.37</v>
      </c>
      <c r="O51" s="150"/>
      <c r="P51" s="41" t="s">
        <v>96</v>
      </c>
    </row>
    <row r="52" spans="1:16" s="37" customFormat="1" ht="26.45" customHeight="1" x14ac:dyDescent="0.25">
      <c r="A52" s="167"/>
      <c r="B52" s="153"/>
      <c r="C52" s="195" t="str">
        <f>VLOOKUP($P52,'All Data'!$C$1:$D$9894,2,FALSE)</f>
        <v>Percent of students rating preparation for graduate/professional school excellent, good, or fair</v>
      </c>
      <c r="D52" s="196"/>
      <c r="E52" s="196"/>
      <c r="F52" s="196"/>
      <c r="G52" s="196"/>
      <c r="H52" s="177">
        <f>HLOOKUP(H$14,'All Data'!$E$5:$AG$9929,MATCH('MFR - DO NOT EDIT'!$P52,'All Data'!$C$5:$C$9929,0),TRUE)</f>
        <v>0.96</v>
      </c>
      <c r="I52" s="177">
        <f>HLOOKUP(I$14,'All Data'!$E$5:$AG$9929,MATCH('MFR - DO NOT EDIT'!$P52,'All Data'!$C$5:$C$9929,0),TRUE)</f>
        <v>0.9</v>
      </c>
      <c r="J52" s="177">
        <f>HLOOKUP(J$14,'All Data'!$E$5:$AG$9929,MATCH('MFR - DO NOT EDIT'!$P52,'All Data'!$C$5:$C$9929,0),TRUE)</f>
        <v>1</v>
      </c>
      <c r="K52" s="177">
        <f>HLOOKUP(K$14,'All Data'!$E$5:$AG$9929,MATCH('MFR - DO NOT EDIT'!$P52,'All Data'!$C$5:$C$9929,0),TRUE)</f>
        <v>1</v>
      </c>
      <c r="L52" s="177">
        <f>HLOOKUP(L$14,'All Data'!$E$5:$AG$9929,MATCH('MFR - DO NOT EDIT'!$P52,'All Data'!$C$5:$C$9929,0),TRUE)</f>
        <v>0.88</v>
      </c>
      <c r="M52" s="177">
        <f>HLOOKUP(M$14,'All Data'!$E$5:$AG$9929,MATCH('MFR - DO NOT EDIT'!$P52,'All Data'!$C$5:$C$9929,0),TRUE)</f>
        <v>0.9</v>
      </c>
      <c r="N52" s="178">
        <f>HLOOKUP(N$14,'All Data'!$E$5:$AG$9929,MATCH('MFR - DO NOT EDIT'!$P52,'All Data'!$C$5:$C$9929,0),TRUE)</f>
        <v>0.92</v>
      </c>
      <c r="O52" s="150"/>
      <c r="P52" s="41" t="s">
        <v>97</v>
      </c>
    </row>
    <row r="53" spans="1:16" s="37" customFormat="1" ht="26.45" customHeight="1" x14ac:dyDescent="0.25">
      <c r="A53" s="167"/>
      <c r="B53" s="153"/>
      <c r="C53" s="195" t="str">
        <f>VLOOKUP($P53,'All Data'!$C$1:$D$9894,2,FALSE)</f>
        <v>Percent of bachelor’s recipients employed one year after graduation</v>
      </c>
      <c r="D53" s="196"/>
      <c r="E53" s="196"/>
      <c r="F53" s="196"/>
      <c r="G53" s="196"/>
      <c r="H53" s="177">
        <f>HLOOKUP(H$14,'All Data'!$E$5:$AG$9929,MATCH('MFR - DO NOT EDIT'!$P53,'All Data'!$C$5:$C$9929,0),TRUE)</f>
        <v>0.82</v>
      </c>
      <c r="I53" s="177">
        <f>HLOOKUP(I$14,'All Data'!$E$5:$AG$9929,MATCH('MFR - DO NOT EDIT'!$P53,'All Data'!$C$5:$C$9929,0),TRUE)</f>
        <v>0.9</v>
      </c>
      <c r="J53" s="177">
        <f>HLOOKUP(J$14,'All Data'!$E$5:$AG$9929,MATCH('MFR - DO NOT EDIT'!$P53,'All Data'!$C$5:$C$9929,0),TRUE)</f>
        <v>0.87</v>
      </c>
      <c r="K53" s="177">
        <f>HLOOKUP(K$14,'All Data'!$E$5:$AG$9929,MATCH('MFR - DO NOT EDIT'!$P53,'All Data'!$C$5:$C$9929,0),TRUE)</f>
        <v>0.81</v>
      </c>
      <c r="L53" s="177">
        <f>HLOOKUP(L$14,'All Data'!$E$5:$AG$9929,MATCH('MFR - DO NOT EDIT'!$P53,'All Data'!$C$5:$C$9929,0),TRUE)</f>
        <v>0.8</v>
      </c>
      <c r="M53" s="177">
        <f>HLOOKUP(M$14,'All Data'!$E$5:$AG$9929,MATCH('MFR - DO NOT EDIT'!$P53,'All Data'!$C$5:$C$9929,0),TRUE)</f>
        <v>0.82</v>
      </c>
      <c r="N53" s="178">
        <f>HLOOKUP(N$14,'All Data'!$E$5:$AG$9929,MATCH('MFR - DO NOT EDIT'!$P53,'All Data'!$C$5:$C$9929,0),TRUE)</f>
        <v>0.85</v>
      </c>
      <c r="O53" s="150"/>
      <c r="P53" s="41" t="s">
        <v>98</v>
      </c>
    </row>
    <row r="54" spans="1:16" s="37" customFormat="1" ht="27" customHeight="1" x14ac:dyDescent="0.25">
      <c r="A54" s="167"/>
      <c r="B54" s="153"/>
      <c r="C54" s="195" t="str">
        <f>VLOOKUP($P54,'All Data'!$C$1:$D$9894,2,FALSE)</f>
        <v>Percent of bachelor’s recipients employed in Maryland one year after graduation</v>
      </c>
      <c r="D54" s="196"/>
      <c r="E54" s="196"/>
      <c r="F54" s="196"/>
      <c r="G54" s="196"/>
      <c r="H54" s="177">
        <f>HLOOKUP(H$14,'All Data'!$E$5:$AG$9929,MATCH('MFR - DO NOT EDIT'!$P54,'All Data'!$C$5:$C$9929,0),TRUE)</f>
        <v>0.7</v>
      </c>
      <c r="I54" s="177">
        <f>HLOOKUP(I$14,'All Data'!$E$5:$AG$9929,MATCH('MFR - DO NOT EDIT'!$P54,'All Data'!$C$5:$C$9929,0),TRUE)</f>
        <v>0.64</v>
      </c>
      <c r="J54" s="177">
        <f>HLOOKUP(J$14,'All Data'!$E$5:$AG$9929,MATCH('MFR - DO NOT EDIT'!$P54,'All Data'!$C$5:$C$9929,0),TRUE)</f>
        <v>0.7</v>
      </c>
      <c r="K54" s="177">
        <f>HLOOKUP(K$14,'All Data'!$E$5:$AG$9929,MATCH('MFR - DO NOT EDIT'!$P54,'All Data'!$C$5:$C$9929,0),TRUE)</f>
        <v>0.76</v>
      </c>
      <c r="L54" s="177">
        <f>HLOOKUP(L$14,'All Data'!$E$5:$AG$9929,MATCH('MFR - DO NOT EDIT'!$P54,'All Data'!$C$5:$C$9929,0),TRUE)</f>
        <v>0.71</v>
      </c>
      <c r="M54" s="177">
        <f>HLOOKUP(M$14,'All Data'!$E$5:$AG$9929,MATCH('MFR - DO NOT EDIT'!$P54,'All Data'!$C$5:$C$9929,0),TRUE)</f>
        <v>0.73</v>
      </c>
      <c r="N54" s="178">
        <f>HLOOKUP(N$14,'All Data'!$E$5:$AG$9929,MATCH('MFR - DO NOT EDIT'!$P54,'All Data'!$C$5:$C$9929,0),TRUE)</f>
        <v>0.75</v>
      </c>
      <c r="O54" s="150"/>
      <c r="P54" s="41" t="s">
        <v>99</v>
      </c>
    </row>
    <row r="55" spans="1:16" s="37" customFormat="1" ht="25.15" customHeight="1" x14ac:dyDescent="0.25">
      <c r="A55" s="167"/>
      <c r="B55" s="153"/>
      <c r="C55" s="195" t="str">
        <f>VLOOKUP($P55,'All Data'!$C$1:$D$9894,2,FALSE)</f>
        <v>Percent of students rating preparation for jobs excellent, good, or fair</v>
      </c>
      <c r="D55" s="196"/>
      <c r="E55" s="196"/>
      <c r="F55" s="196"/>
      <c r="G55" s="196"/>
      <c r="H55" s="177">
        <f>HLOOKUP(H$14,'All Data'!$E$5:$AG$9929,MATCH('MFR - DO NOT EDIT'!$P55,'All Data'!$C$5:$C$9929,0),TRUE)</f>
        <v>0.82</v>
      </c>
      <c r="I55" s="177">
        <f>HLOOKUP(I$14,'All Data'!$E$5:$AG$9929,MATCH('MFR - DO NOT EDIT'!$P55,'All Data'!$C$5:$C$9929,0),TRUE)</f>
        <v>0.86</v>
      </c>
      <c r="J55" s="177">
        <f>HLOOKUP(J$14,'All Data'!$E$5:$AG$9929,MATCH('MFR - DO NOT EDIT'!$P55,'All Data'!$C$5:$C$9929,0),TRUE)</f>
        <v>0.82</v>
      </c>
      <c r="K55" s="177">
        <f>HLOOKUP(K$14,'All Data'!$E$5:$AG$9929,MATCH('MFR - DO NOT EDIT'!$P55,'All Data'!$C$5:$C$9929,0),TRUE)</f>
        <v>0.91</v>
      </c>
      <c r="L55" s="177">
        <f>HLOOKUP(L$14,'All Data'!$E$5:$AG$9929,MATCH('MFR - DO NOT EDIT'!$P55,'All Data'!$C$5:$C$9929,0),TRUE)</f>
        <v>0.76</v>
      </c>
      <c r="M55" s="177">
        <f>HLOOKUP(M$14,'All Data'!$E$5:$AG$9929,MATCH('MFR - DO NOT EDIT'!$P55,'All Data'!$C$5:$C$9929,0),TRUE)</f>
        <v>0.8</v>
      </c>
      <c r="N55" s="178">
        <f>HLOOKUP(N$14,'All Data'!$E$5:$AG$9929,MATCH('MFR - DO NOT EDIT'!$P55,'All Data'!$C$5:$C$9929,0),TRUE)</f>
        <v>0.9</v>
      </c>
      <c r="O55" s="150"/>
      <c r="P55" s="41" t="s">
        <v>100</v>
      </c>
    </row>
    <row r="56" spans="1:16" s="37" customFormat="1" ht="26.45" customHeight="1" x14ac:dyDescent="0.25">
      <c r="A56" s="167"/>
      <c r="B56" s="153"/>
      <c r="C56" s="193" t="str">
        <f>VLOOKUP($P56,'All Data'!$C$1:$D$9894,2,FALSE)</f>
        <v>Percent of employers satisfied with employees who are Morgan bachelor’s recipients</v>
      </c>
      <c r="D56" s="194"/>
      <c r="E56" s="194"/>
      <c r="F56" s="194"/>
      <c r="G56" s="194"/>
      <c r="H56" s="180">
        <f>HLOOKUP(H$14,'All Data'!$E$5:$AG$9929,MATCH('MFR - DO NOT EDIT'!$P56,'All Data'!$C$5:$C$9929,0),TRUE)</f>
        <v>0.95</v>
      </c>
      <c r="I56" s="180">
        <f>HLOOKUP(I$14,'All Data'!$E$5:$AG$9929,MATCH('MFR - DO NOT EDIT'!$P56,'All Data'!$C$5:$C$9929,0),TRUE)</f>
        <v>0.94</v>
      </c>
      <c r="J56" s="180">
        <f>HLOOKUP(J$14,'All Data'!$E$5:$AG$9929,MATCH('MFR - DO NOT EDIT'!$P56,'All Data'!$C$5:$C$9929,0),TRUE)</f>
        <v>0.88</v>
      </c>
      <c r="K56" s="180">
        <f>HLOOKUP(K$14,'All Data'!$E$5:$AG$9929,MATCH('MFR - DO NOT EDIT'!$P56,'All Data'!$C$5:$C$9929,0),TRUE)</f>
        <v>0.89</v>
      </c>
      <c r="L56" s="180">
        <f>HLOOKUP(L$14,'All Data'!$E$5:$AG$9929,MATCH('MFR - DO NOT EDIT'!$P56,'All Data'!$C$5:$C$9929,0),TRUE)</f>
        <v>0.9</v>
      </c>
      <c r="M56" s="180">
        <f>HLOOKUP(M$14,'All Data'!$E$5:$AG$9929,MATCH('MFR - DO NOT EDIT'!$P56,'All Data'!$C$5:$C$9929,0),TRUE)</f>
        <v>0.92</v>
      </c>
      <c r="N56" s="181">
        <f>HLOOKUP(N$14,'All Data'!$E$5:$AG$9929,MATCH('MFR - DO NOT EDIT'!$P56,'All Data'!$C$5:$C$9929,0),TRUE)</f>
        <v>0.95</v>
      </c>
      <c r="O56" s="150"/>
      <c r="P56" s="41" t="s">
        <v>101</v>
      </c>
    </row>
    <row r="57" spans="1:16" s="37" customFormat="1" ht="26.25" customHeight="1" x14ac:dyDescent="0.25">
      <c r="A57" s="167"/>
      <c r="B57" s="171"/>
      <c r="C57" s="172"/>
      <c r="D57" s="172" t="s">
        <v>67</v>
      </c>
      <c r="E57" s="172"/>
      <c r="F57" s="172"/>
      <c r="G57" s="172"/>
      <c r="H57" s="163"/>
      <c r="I57" s="163"/>
      <c r="J57" s="163"/>
      <c r="K57" s="163"/>
      <c r="L57" s="163"/>
      <c r="M57" s="163"/>
      <c r="N57" s="163"/>
      <c r="O57" s="171"/>
      <c r="P57" s="41"/>
    </row>
    <row r="58" spans="1:16" s="37" customFormat="1" x14ac:dyDescent="0.25">
      <c r="A58" s="153" t="s">
        <v>28</v>
      </c>
      <c r="B58" s="206" t="s">
        <v>142</v>
      </c>
      <c r="C58" s="206"/>
      <c r="D58" s="206"/>
      <c r="E58" s="206"/>
      <c r="F58" s="206"/>
      <c r="G58" s="206"/>
      <c r="H58" s="206"/>
      <c r="I58" s="206"/>
      <c r="J58" s="206"/>
      <c r="K58" s="206"/>
      <c r="L58" s="206"/>
      <c r="M58" s="206"/>
      <c r="N58" s="206"/>
      <c r="O58" s="206"/>
      <c r="P58" s="41"/>
    </row>
    <row r="59" spans="1:16" s="37" customFormat="1" ht="15.6" customHeight="1" x14ac:dyDescent="0.25">
      <c r="A59" s="167"/>
      <c r="B59" s="153" t="s">
        <v>29</v>
      </c>
      <c r="C59" s="197" t="s">
        <v>319</v>
      </c>
      <c r="D59" s="197"/>
      <c r="E59" s="197"/>
      <c r="F59" s="197"/>
      <c r="G59" s="197"/>
      <c r="H59" s="197"/>
      <c r="I59" s="197"/>
      <c r="J59" s="197"/>
      <c r="K59" s="197"/>
      <c r="L59" s="197"/>
      <c r="M59" s="197"/>
      <c r="N59" s="197"/>
      <c r="O59" s="197"/>
      <c r="P59" s="41"/>
    </row>
    <row r="60" spans="1:16" s="37" customFormat="1" ht="15.6" customHeight="1" x14ac:dyDescent="0.25">
      <c r="A60" s="167"/>
      <c r="B60" s="153" t="s">
        <v>46</v>
      </c>
      <c r="C60" s="197" t="s">
        <v>320</v>
      </c>
      <c r="D60" s="197"/>
      <c r="E60" s="197"/>
      <c r="F60" s="197"/>
      <c r="G60" s="197"/>
      <c r="H60" s="197"/>
      <c r="I60" s="197"/>
      <c r="J60" s="197"/>
      <c r="K60" s="197"/>
      <c r="L60" s="197"/>
      <c r="M60" s="197"/>
      <c r="N60" s="197"/>
      <c r="O60" s="197"/>
      <c r="P60" s="41"/>
    </row>
    <row r="61" spans="1:16" s="37" customFormat="1" ht="15.6" customHeight="1" x14ac:dyDescent="0.25">
      <c r="A61" s="167"/>
      <c r="B61" s="153" t="s">
        <v>49</v>
      </c>
      <c r="C61" s="197" t="s">
        <v>321</v>
      </c>
      <c r="D61" s="197"/>
      <c r="E61" s="197"/>
      <c r="F61" s="197"/>
      <c r="G61" s="197"/>
      <c r="H61" s="197"/>
      <c r="I61" s="197"/>
      <c r="J61" s="197"/>
      <c r="K61" s="197"/>
      <c r="L61" s="197"/>
      <c r="M61" s="197"/>
      <c r="N61" s="197"/>
      <c r="O61" s="197"/>
      <c r="P61" s="41"/>
    </row>
    <row r="62" spans="1:16" s="37" customFormat="1" ht="8.4499999999999993" customHeight="1" x14ac:dyDescent="0.25">
      <c r="A62" s="167"/>
      <c r="B62" s="150"/>
      <c r="C62" s="172"/>
      <c r="D62" s="172"/>
      <c r="E62" s="172"/>
      <c r="F62" s="172"/>
      <c r="G62" s="172"/>
      <c r="H62" s="163"/>
      <c r="I62" s="163"/>
      <c r="J62" s="163"/>
      <c r="K62" s="163"/>
      <c r="L62" s="163"/>
      <c r="M62" s="163"/>
      <c r="N62" s="163"/>
      <c r="O62" s="170"/>
      <c r="P62" s="41"/>
    </row>
    <row r="63" spans="1:16" s="14" customFormat="1" ht="15.6" customHeight="1" x14ac:dyDescent="0.25">
      <c r="A63" s="167"/>
      <c r="B63" s="150"/>
      <c r="C63" s="198" t="s">
        <v>2</v>
      </c>
      <c r="D63" s="199"/>
      <c r="E63" s="199"/>
      <c r="F63" s="199"/>
      <c r="G63" s="199"/>
      <c r="H63" s="157" t="str">
        <f>'All Data'!$E$1-6&amp;" Act."</f>
        <v>2014 Act.</v>
      </c>
      <c r="I63" s="157" t="str">
        <f>'All Data'!$E$1-5&amp;" Act."</f>
        <v>2015 Act.</v>
      </c>
      <c r="J63" s="157" t="str">
        <f>'All Data'!$E$1-4&amp;" Act."</f>
        <v>2016 Act.</v>
      </c>
      <c r="K63" s="157" t="str">
        <f>'All Data'!$E$1-3&amp;" Act."</f>
        <v>2017 Act.</v>
      </c>
      <c r="L63" s="157" t="str">
        <f>'All Data'!$E$1-2&amp;" Act."</f>
        <v>2018 Act.</v>
      </c>
      <c r="M63" s="157" t="str">
        <f>'All Data'!$E$1-1&amp;" Est."</f>
        <v>2019 Est.</v>
      </c>
      <c r="N63" s="158" t="str">
        <f>'All Data'!$E$1-0&amp;" Est."</f>
        <v>2020 Est.</v>
      </c>
      <c r="O63" s="170"/>
      <c r="P63" s="15"/>
    </row>
    <row r="64" spans="1:16" s="14" customFormat="1" ht="27" customHeight="1" x14ac:dyDescent="0.25">
      <c r="A64" s="167"/>
      <c r="B64" s="150"/>
      <c r="C64" s="195" t="str">
        <f>VLOOKUP($P64,'All Data'!$C$1:$D$9894,2,FALSE)</f>
        <v xml:space="preserve">Number of faculty engaged as Principal Investigators in funded research or contracts </v>
      </c>
      <c r="D64" s="196"/>
      <c r="E64" s="196"/>
      <c r="F64" s="196"/>
      <c r="G64" s="196"/>
      <c r="H64" s="175">
        <f>HLOOKUP(H$14,'All Data'!$E$5:$AG$9929,MATCH('MFR - DO NOT EDIT'!$P64,'All Data'!$C$5:$C$9929,0),TRUE)</f>
        <v>85</v>
      </c>
      <c r="I64" s="175">
        <f>HLOOKUP(I$14,'All Data'!$E$5:$AG$9929,MATCH('MFR - DO NOT EDIT'!$P64,'All Data'!$C$5:$C$9929,0),TRUE)</f>
        <v>77</v>
      </c>
      <c r="J64" s="175">
        <f>HLOOKUP(J$14,'All Data'!$E$5:$AG$9929,MATCH('MFR - DO NOT EDIT'!$P64,'All Data'!$C$5:$C$9929,0),TRUE)</f>
        <v>70</v>
      </c>
      <c r="K64" s="175">
        <f>HLOOKUP(K$14,'All Data'!$E$5:$AG$9929,MATCH('MFR - DO NOT EDIT'!$P64,'All Data'!$C$5:$C$9929,0),TRUE)</f>
        <v>70</v>
      </c>
      <c r="L64" s="175">
        <f>HLOOKUP(L$14,'All Data'!$E$5:$AG$9929,MATCH('MFR - DO NOT EDIT'!$P64,'All Data'!$C$5:$C$9929,0),TRUE)</f>
        <v>70</v>
      </c>
      <c r="M64" s="175">
        <f>HLOOKUP(M$14,'All Data'!$E$5:$AG$9929,MATCH('MFR - DO NOT EDIT'!$P64,'All Data'!$C$5:$C$9929,0),TRUE)</f>
        <v>75</v>
      </c>
      <c r="N64" s="176">
        <f>HLOOKUP(N$14,'All Data'!$E$5:$AG$9929,MATCH('MFR - DO NOT EDIT'!$P64,'All Data'!$C$5:$C$9929,0),TRUE)</f>
        <v>80</v>
      </c>
      <c r="O64" s="170"/>
      <c r="P64" s="20" t="s">
        <v>34</v>
      </c>
    </row>
    <row r="65" spans="1:16" s="37" customFormat="1" x14ac:dyDescent="0.25">
      <c r="A65" s="167"/>
      <c r="B65" s="150"/>
      <c r="C65" s="195" t="str">
        <f>VLOOKUP($P65,'All Data'!$C$1:$D$9894,2,FALSE)</f>
        <v>Value of grants and contracts (millions)</v>
      </c>
      <c r="D65" s="196"/>
      <c r="E65" s="196"/>
      <c r="F65" s="196"/>
      <c r="G65" s="196"/>
      <c r="H65" s="182">
        <f>HLOOKUP(H$14,'All Data'!$E$5:$AG$9929,MATCH('MFR - DO NOT EDIT'!$P65,'All Data'!$C$5:$C$9929,0),TRUE)</f>
        <v>29</v>
      </c>
      <c r="I65" s="182">
        <f>HLOOKUP(I$14,'All Data'!$E$5:$AG$9929,MATCH('MFR - DO NOT EDIT'!$P65,'All Data'!$C$5:$C$9929,0),TRUE)</f>
        <v>26.1</v>
      </c>
      <c r="J65" s="182">
        <f>HLOOKUP(J$14,'All Data'!$E$5:$AG$9929,MATCH('MFR - DO NOT EDIT'!$P65,'All Data'!$C$5:$C$9929,0),TRUE)</f>
        <v>30.1</v>
      </c>
      <c r="K65" s="182">
        <f>HLOOKUP(K$14,'All Data'!$E$5:$AG$9929,MATCH('MFR - DO NOT EDIT'!$P65,'All Data'!$C$5:$C$9929,0),TRUE)</f>
        <v>30</v>
      </c>
      <c r="L65" s="182">
        <f>HLOOKUP(L$14,'All Data'!$E$5:$AG$9929,MATCH('MFR - DO NOT EDIT'!$P65,'All Data'!$C$5:$C$9929,0),TRUE)</f>
        <v>34</v>
      </c>
      <c r="M65" s="182">
        <f>HLOOKUP(M$14,'All Data'!$E$5:$AG$9929,MATCH('MFR - DO NOT EDIT'!$P65,'All Data'!$C$5:$C$9929,0),TRUE)</f>
        <v>34</v>
      </c>
      <c r="N65" s="183">
        <f>HLOOKUP(N$14,'All Data'!$E$5:$AG$9929,MATCH('MFR - DO NOT EDIT'!$P65,'All Data'!$C$5:$C$9929,0),TRUE)</f>
        <v>35</v>
      </c>
      <c r="O65" s="170"/>
      <c r="P65" s="41" t="s">
        <v>35</v>
      </c>
    </row>
    <row r="66" spans="1:16" s="37" customFormat="1" ht="27.6" customHeight="1" x14ac:dyDescent="0.25">
      <c r="A66" s="167"/>
      <c r="B66" s="150"/>
      <c r="C66" s="195" t="str">
        <f>VLOOKUP($P66,'All Data'!$C$1:$D$9894,2,FALSE)</f>
        <v xml:space="preserve">Number of scholarly publications and activities per full-time tenured/tenure track faculty </v>
      </c>
      <c r="D66" s="196"/>
      <c r="E66" s="196"/>
      <c r="F66" s="196"/>
      <c r="G66" s="196"/>
      <c r="H66" s="175">
        <f>HLOOKUP(H$14,'All Data'!$E$5:$AG$9929,MATCH('MFR - DO NOT EDIT'!$P66,'All Data'!$C$5:$C$9929,0),TRUE)</f>
        <v>2.8</v>
      </c>
      <c r="I66" s="175">
        <f>HLOOKUP(I$14,'All Data'!$E$5:$AG$9929,MATCH('MFR - DO NOT EDIT'!$P66,'All Data'!$C$5:$C$9929,0),TRUE)</f>
        <v>3.3</v>
      </c>
      <c r="J66" s="175">
        <f>HLOOKUP(J$14,'All Data'!$E$5:$AG$9929,MATCH('MFR - DO NOT EDIT'!$P66,'All Data'!$C$5:$C$9929,0),TRUE)</f>
        <v>3.3</v>
      </c>
      <c r="K66" s="175">
        <f>HLOOKUP(K$14,'All Data'!$E$5:$AG$9929,MATCH('MFR - DO NOT EDIT'!$P66,'All Data'!$C$5:$C$9929,0),TRUE)</f>
        <v>3.1</v>
      </c>
      <c r="L66" s="175">
        <f>HLOOKUP(L$14,'All Data'!$E$5:$AG$9929,MATCH('MFR - DO NOT EDIT'!$P66,'All Data'!$C$5:$C$9929,0),TRUE)</f>
        <v>3.1</v>
      </c>
      <c r="M66" s="175">
        <f>HLOOKUP(M$14,'All Data'!$E$5:$AG$9929,MATCH('MFR - DO NOT EDIT'!$P66,'All Data'!$C$5:$C$9929,0),TRUE)</f>
        <v>3.2</v>
      </c>
      <c r="N66" s="176">
        <f>HLOOKUP(N$14,'All Data'!$E$5:$AG$9929,MATCH('MFR - DO NOT EDIT'!$P66,'All Data'!$C$5:$C$9929,0),TRUE)</f>
        <v>3.3</v>
      </c>
      <c r="O66" s="170"/>
      <c r="P66" s="41" t="s">
        <v>47</v>
      </c>
    </row>
    <row r="67" spans="1:16" s="18" customFormat="1" ht="15.6" customHeight="1" x14ac:dyDescent="0.25">
      <c r="A67" s="167"/>
      <c r="B67" s="150"/>
      <c r="C67" s="195" t="str">
        <f>VLOOKUP($P67,'All Data'!$C$1:$D$9894,2,FALSE)</f>
        <v>Total doctoral degree recipients</v>
      </c>
      <c r="D67" s="196"/>
      <c r="E67" s="196"/>
      <c r="F67" s="196"/>
      <c r="G67" s="196"/>
      <c r="H67" s="175">
        <f>HLOOKUP(H$14,'All Data'!$E$5:$AG$9929,MATCH('MFR - DO NOT EDIT'!$P67,'All Data'!$C$5:$C$9929,0),TRUE)</f>
        <v>52</v>
      </c>
      <c r="I67" s="175">
        <f>HLOOKUP(I$14,'All Data'!$E$5:$AG$9929,MATCH('MFR - DO NOT EDIT'!$P67,'All Data'!$C$5:$C$9929,0),TRUE)</f>
        <v>58</v>
      </c>
      <c r="J67" s="175">
        <f>HLOOKUP(J$14,'All Data'!$E$5:$AG$9929,MATCH('MFR - DO NOT EDIT'!$P67,'All Data'!$C$5:$C$9929,0),TRUE)</f>
        <v>48</v>
      </c>
      <c r="K67" s="175">
        <f>HLOOKUP(K$14,'All Data'!$E$5:$AG$9929,MATCH('MFR - DO NOT EDIT'!$P67,'All Data'!$C$5:$C$9929,0),TRUE)</f>
        <v>54</v>
      </c>
      <c r="L67" s="175">
        <f>HLOOKUP(L$14,'All Data'!$E$5:$AG$9929,MATCH('MFR - DO NOT EDIT'!$P67,'All Data'!$C$5:$C$9929,0),TRUE)</f>
        <v>53</v>
      </c>
      <c r="M67" s="175">
        <f>HLOOKUP(M$14,'All Data'!$E$5:$AG$9929,MATCH('MFR - DO NOT EDIT'!$P67,'All Data'!$C$5:$C$9929,0),TRUE)</f>
        <v>55</v>
      </c>
      <c r="N67" s="176">
        <f>HLOOKUP(N$14,'All Data'!$E$5:$AG$9929,MATCH('MFR - DO NOT EDIT'!$P67,'All Data'!$C$5:$C$9929,0),TRUE)</f>
        <v>57</v>
      </c>
      <c r="O67" s="170"/>
      <c r="P67" s="41" t="s">
        <v>48</v>
      </c>
    </row>
    <row r="68" spans="1:16" s="37" customFormat="1" ht="15.6" customHeight="1" x14ac:dyDescent="0.25">
      <c r="A68" s="167"/>
      <c r="B68" s="150"/>
      <c r="C68" s="195" t="str">
        <f>VLOOKUP($P68,'All Data'!$C$1:$D$9894,2,FALSE)</f>
        <v>Doctoral degree recipients in STEM</v>
      </c>
      <c r="D68" s="196"/>
      <c r="E68" s="196"/>
      <c r="F68" s="196"/>
      <c r="G68" s="196"/>
      <c r="H68" s="175">
        <f>HLOOKUP(H$14,'All Data'!$E$5:$AG$9929,MATCH('MFR - DO NOT EDIT'!$P68,'All Data'!$C$5:$C$9929,0),TRUE)</f>
        <v>11</v>
      </c>
      <c r="I68" s="175">
        <f>HLOOKUP(I$14,'All Data'!$E$5:$AG$9929,MATCH('MFR - DO NOT EDIT'!$P68,'All Data'!$C$5:$C$9929,0),TRUE)</f>
        <v>7</v>
      </c>
      <c r="J68" s="175">
        <f>HLOOKUP(J$14,'All Data'!$E$5:$AG$9929,MATCH('MFR - DO NOT EDIT'!$P68,'All Data'!$C$5:$C$9929,0),TRUE)</f>
        <v>7</v>
      </c>
      <c r="K68" s="175">
        <f>HLOOKUP(K$14,'All Data'!$E$5:$AG$9929,MATCH('MFR - DO NOT EDIT'!$P68,'All Data'!$C$5:$C$9929,0),TRUE)</f>
        <v>7</v>
      </c>
      <c r="L68" s="175">
        <f>HLOOKUP(L$14,'All Data'!$E$5:$AG$9929,MATCH('MFR - DO NOT EDIT'!$P68,'All Data'!$C$5:$C$9929,0),TRUE)</f>
        <v>9</v>
      </c>
      <c r="M68" s="175">
        <f>HLOOKUP(M$14,'All Data'!$E$5:$AG$9929,MATCH('MFR - DO NOT EDIT'!$P68,'All Data'!$C$5:$C$9929,0),TRUE)</f>
        <v>9</v>
      </c>
      <c r="N68" s="176">
        <f>HLOOKUP(N$14,'All Data'!$E$5:$AG$9929,MATCH('MFR - DO NOT EDIT'!$P68,'All Data'!$C$5:$C$9929,0),TRUE)</f>
        <v>10</v>
      </c>
      <c r="O68" s="170"/>
      <c r="P68" s="41" t="s">
        <v>56</v>
      </c>
    </row>
    <row r="69" spans="1:16" s="37" customFormat="1" x14ac:dyDescent="0.25">
      <c r="A69" s="167"/>
      <c r="B69" s="150"/>
      <c r="C69" s="193" t="str">
        <f>VLOOKUP($P69,'All Data'!$C$1:$D$9894,2,FALSE)</f>
        <v>Doctoral degree recipients in non-STEM</v>
      </c>
      <c r="D69" s="194"/>
      <c r="E69" s="194"/>
      <c r="F69" s="194"/>
      <c r="G69" s="194"/>
      <c r="H69" s="184">
        <f>HLOOKUP(H$14,'All Data'!$E$5:$AG$9929,MATCH('MFR - DO NOT EDIT'!$P69,'All Data'!$C$5:$C$9929,0),TRUE)</f>
        <v>41</v>
      </c>
      <c r="I69" s="184">
        <f>HLOOKUP(I$14,'All Data'!$E$5:$AG$9929,MATCH('MFR - DO NOT EDIT'!$P69,'All Data'!$C$5:$C$9929,0),TRUE)</f>
        <v>51</v>
      </c>
      <c r="J69" s="184">
        <f>HLOOKUP(J$14,'All Data'!$E$5:$AG$9929,MATCH('MFR - DO NOT EDIT'!$P69,'All Data'!$C$5:$C$9929,0),TRUE)</f>
        <v>41</v>
      </c>
      <c r="K69" s="184">
        <f>HLOOKUP(K$14,'All Data'!$E$5:$AG$9929,MATCH('MFR - DO NOT EDIT'!$P69,'All Data'!$C$5:$C$9929,0),TRUE)</f>
        <v>47</v>
      </c>
      <c r="L69" s="184">
        <f>HLOOKUP(L$14,'All Data'!$E$5:$AG$9929,MATCH('MFR - DO NOT EDIT'!$P69,'All Data'!$C$5:$C$9929,0),TRUE)</f>
        <v>44</v>
      </c>
      <c r="M69" s="184">
        <f>HLOOKUP(M$14,'All Data'!$E$5:$AG$9929,MATCH('MFR - DO NOT EDIT'!$P69,'All Data'!$C$5:$C$9929,0),TRUE)</f>
        <v>46</v>
      </c>
      <c r="N69" s="185">
        <f>HLOOKUP(N$14,'All Data'!$E$5:$AG$9929,MATCH('MFR - DO NOT EDIT'!$P69,'All Data'!$C$5:$C$9929,0),TRUE)</f>
        <v>47</v>
      </c>
      <c r="O69" s="170"/>
      <c r="P69" s="41" t="s">
        <v>57</v>
      </c>
    </row>
    <row r="70" spans="1:16" s="37" customFormat="1" ht="8.4499999999999993" customHeight="1" x14ac:dyDescent="0.25">
      <c r="A70" s="167"/>
      <c r="B70" s="150"/>
      <c r="C70" s="172"/>
      <c r="D70" s="172"/>
      <c r="E70" s="172"/>
      <c r="F70" s="172"/>
      <c r="G70" s="172"/>
      <c r="H70" s="163"/>
      <c r="I70" s="163"/>
      <c r="J70" s="163"/>
      <c r="K70" s="163"/>
      <c r="L70" s="163"/>
      <c r="M70" s="163"/>
      <c r="N70" s="163"/>
      <c r="O70" s="170"/>
      <c r="P70" s="41"/>
    </row>
    <row r="71" spans="1:16" s="37" customFormat="1" x14ac:dyDescent="0.25">
      <c r="A71" s="153" t="s">
        <v>30</v>
      </c>
      <c r="B71" s="201" t="s">
        <v>143</v>
      </c>
      <c r="C71" s="201"/>
      <c r="D71" s="201"/>
      <c r="E71" s="201"/>
      <c r="F71" s="201"/>
      <c r="G71" s="201"/>
      <c r="H71" s="201"/>
      <c r="I71" s="201"/>
      <c r="J71" s="201"/>
      <c r="K71" s="201"/>
      <c r="L71" s="201"/>
      <c r="M71" s="201"/>
      <c r="N71" s="201"/>
      <c r="O71" s="201"/>
      <c r="P71" s="41"/>
    </row>
    <row r="72" spans="1:16" s="19" customFormat="1" ht="31.15" customHeight="1" x14ac:dyDescent="0.25">
      <c r="A72" s="167"/>
      <c r="B72" s="153" t="s">
        <v>31</v>
      </c>
      <c r="C72" s="197" t="s">
        <v>322</v>
      </c>
      <c r="D72" s="197"/>
      <c r="E72" s="197"/>
      <c r="F72" s="197"/>
      <c r="G72" s="197"/>
      <c r="H72" s="197"/>
      <c r="I72" s="197"/>
      <c r="J72" s="197"/>
      <c r="K72" s="197"/>
      <c r="L72" s="197"/>
      <c r="M72" s="197"/>
      <c r="N72" s="197"/>
      <c r="O72" s="197"/>
      <c r="P72" s="20"/>
    </row>
    <row r="73" spans="1:16" s="37" customFormat="1" ht="15.6" customHeight="1" x14ac:dyDescent="0.25">
      <c r="A73" s="167"/>
      <c r="B73" s="153" t="s">
        <v>45</v>
      </c>
      <c r="C73" s="197" t="s">
        <v>323</v>
      </c>
      <c r="D73" s="197"/>
      <c r="E73" s="197"/>
      <c r="F73" s="197"/>
      <c r="G73" s="197"/>
      <c r="H73" s="197"/>
      <c r="I73" s="197"/>
      <c r="J73" s="197"/>
      <c r="K73" s="197"/>
      <c r="L73" s="197"/>
      <c r="M73" s="197"/>
      <c r="N73" s="197"/>
      <c r="O73" s="197"/>
      <c r="P73" s="41"/>
    </row>
    <row r="74" spans="1:16" s="19" customFormat="1" ht="8.4499999999999993" customHeight="1" x14ac:dyDescent="0.25">
      <c r="A74" s="167"/>
      <c r="B74" s="150"/>
      <c r="C74" s="172"/>
      <c r="D74" s="172"/>
      <c r="E74" s="172"/>
      <c r="F74" s="172"/>
      <c r="G74" s="172"/>
      <c r="H74" s="163"/>
      <c r="I74" s="163"/>
      <c r="J74" s="163"/>
      <c r="K74" s="163"/>
      <c r="L74" s="163"/>
      <c r="M74" s="163"/>
      <c r="N74" s="163"/>
      <c r="O74" s="170"/>
      <c r="P74" s="20"/>
    </row>
    <row r="75" spans="1:16" s="19" customFormat="1" ht="15.6" customHeight="1" x14ac:dyDescent="0.25">
      <c r="A75" s="167"/>
      <c r="B75" s="150"/>
      <c r="C75" s="198" t="s">
        <v>2</v>
      </c>
      <c r="D75" s="199"/>
      <c r="E75" s="199"/>
      <c r="F75" s="199"/>
      <c r="G75" s="199"/>
      <c r="H75" s="157" t="str">
        <f>'All Data'!$E$1-6&amp;" Act."</f>
        <v>2014 Act.</v>
      </c>
      <c r="I75" s="157" t="str">
        <f>'All Data'!$E$1-5&amp;" Act."</f>
        <v>2015 Act.</v>
      </c>
      <c r="J75" s="157" t="str">
        <f>'All Data'!$E$1-4&amp;" Act."</f>
        <v>2016 Act.</v>
      </c>
      <c r="K75" s="157" t="str">
        <f>'All Data'!$E$1-3&amp;" Act."</f>
        <v>2017 Act.</v>
      </c>
      <c r="L75" s="157" t="str">
        <f>'All Data'!$E$1-2&amp;" Act."</f>
        <v>2018 Act.</v>
      </c>
      <c r="M75" s="157" t="str">
        <f>'All Data'!$E$1-1&amp;" Est."</f>
        <v>2019 Est.</v>
      </c>
      <c r="N75" s="158" t="str">
        <f>'All Data'!$E$1-0&amp;" Est."</f>
        <v>2020 Est.</v>
      </c>
      <c r="O75" s="170"/>
    </row>
    <row r="76" spans="1:16" s="22" customFormat="1" x14ac:dyDescent="0.25">
      <c r="A76" s="167"/>
      <c r="B76" s="150"/>
      <c r="C76" s="195" t="str">
        <f>VLOOKUP($P76,'All Data'!$C$1:$D$9894,2,FALSE)</f>
        <v>Reduced electricity usage</v>
      </c>
      <c r="D76" s="196"/>
      <c r="E76" s="196"/>
      <c r="F76" s="196"/>
      <c r="G76" s="196"/>
      <c r="H76" s="186">
        <f>HLOOKUP(H$14,'All Data'!$E$5:$AG$9929,MATCH('MFR - DO NOT EDIT'!$P76,'All Data'!$C$5:$C$9929,0),TRUE)</f>
        <v>0.03</v>
      </c>
      <c r="I76" s="186">
        <f>HLOOKUP(I$14,'All Data'!$E$5:$AG$9929,MATCH('MFR - DO NOT EDIT'!$P76,'All Data'!$C$5:$C$9929,0),TRUE)</f>
        <v>0.03</v>
      </c>
      <c r="J76" s="165">
        <f>HLOOKUP(J$14,'All Data'!$E$5:$AG$9929,MATCH('MFR - DO NOT EDIT'!$P76,'All Data'!$C$5:$C$9929,0),TRUE)</f>
        <v>0.03</v>
      </c>
      <c r="K76" s="165">
        <f>HLOOKUP(K$14,'All Data'!$E$5:$AG$9929,MATCH('MFR - DO NOT EDIT'!$P76,'All Data'!$C$5:$C$9929,0),TRUE)</f>
        <v>0.02</v>
      </c>
      <c r="L76" s="165">
        <f>HLOOKUP(L$14,'All Data'!$E$5:$AG$9929,MATCH('MFR - DO NOT EDIT'!$P76,'All Data'!$C$5:$C$9929,0),TRUE)</f>
        <v>0.02</v>
      </c>
      <c r="M76" s="165">
        <f>HLOOKUP(M$14,'All Data'!$E$5:$AG$9929,MATCH('MFR - DO NOT EDIT'!$P76,'All Data'!$C$5:$C$9929,0),TRUE)</f>
        <v>0.02</v>
      </c>
      <c r="N76" s="166">
        <f>HLOOKUP(N$14,'All Data'!$E$5:$AG$9929,MATCH('MFR - DO NOT EDIT'!$P76,'All Data'!$C$5:$C$9929,0),TRUE)</f>
        <v>0.02</v>
      </c>
      <c r="O76" s="170"/>
      <c r="P76" s="23" t="s">
        <v>32</v>
      </c>
    </row>
    <row r="77" spans="1:16" s="37" customFormat="1" x14ac:dyDescent="0.25">
      <c r="A77" s="167"/>
      <c r="B77" s="150"/>
      <c r="C77" s="193" t="str">
        <f>VLOOKUP($P77,'All Data'!$C$1:$D$9894,2,FALSE)</f>
        <v>Reduced natural gas usage</v>
      </c>
      <c r="D77" s="194"/>
      <c r="E77" s="194"/>
      <c r="F77" s="194"/>
      <c r="G77" s="194"/>
      <c r="H77" s="187">
        <f>HLOOKUP(H$14,'All Data'!$E$5:$AG$9929,MATCH('MFR - DO NOT EDIT'!$P77,'All Data'!$C$5:$C$9929,0),TRUE)</f>
        <v>0.04</v>
      </c>
      <c r="I77" s="187">
        <f>HLOOKUP(I$14,'All Data'!$E$5:$AG$9929,MATCH('MFR - DO NOT EDIT'!$P77,'All Data'!$C$5:$C$9929,0),TRUE)</f>
        <v>0.05</v>
      </c>
      <c r="J77" s="168">
        <f>HLOOKUP(J$14,'All Data'!$E$5:$AG$9929,MATCH('MFR - DO NOT EDIT'!$P77,'All Data'!$C$5:$C$9929,0),TRUE)</f>
        <v>0.04</v>
      </c>
      <c r="K77" s="168">
        <f>HLOOKUP(K$14,'All Data'!$E$5:$AG$9929,MATCH('MFR - DO NOT EDIT'!$P77,'All Data'!$C$5:$C$9929,0),TRUE)</f>
        <v>0.02</v>
      </c>
      <c r="L77" s="168">
        <f>HLOOKUP(L$14,'All Data'!$E$5:$AG$9929,MATCH('MFR - DO NOT EDIT'!$P77,'All Data'!$C$5:$C$9929,0),TRUE)</f>
        <v>-0.06</v>
      </c>
      <c r="M77" s="168">
        <f>HLOOKUP(M$14,'All Data'!$E$5:$AG$9929,MATCH('MFR - DO NOT EDIT'!$P77,'All Data'!$C$5:$C$9929,0),TRUE)</f>
        <v>0</v>
      </c>
      <c r="N77" s="169">
        <f>HLOOKUP(N$14,'All Data'!$E$5:$AG$9929,MATCH('MFR - DO NOT EDIT'!$P77,'All Data'!$C$5:$C$9929,0),TRUE)</f>
        <v>0.02</v>
      </c>
      <c r="O77" s="170"/>
      <c r="P77" s="41" t="s">
        <v>33</v>
      </c>
    </row>
    <row r="78" spans="1:16" s="21" customFormat="1" ht="7.9" customHeight="1" x14ac:dyDescent="0.25">
      <c r="A78" s="167"/>
      <c r="B78" s="153"/>
      <c r="C78" s="154"/>
      <c r="D78" s="154"/>
      <c r="E78" s="154"/>
      <c r="F78" s="154"/>
      <c r="G78" s="154"/>
      <c r="H78" s="154"/>
      <c r="I78" s="154"/>
      <c r="J78" s="154"/>
      <c r="K78" s="154"/>
      <c r="L78" s="154"/>
      <c r="M78" s="154"/>
      <c r="N78" s="154"/>
      <c r="O78" s="154"/>
    </row>
    <row r="79" spans="1:16" s="18" customFormat="1" x14ac:dyDescent="0.25">
      <c r="A79" s="153" t="s">
        <v>36</v>
      </c>
      <c r="B79" s="200" t="s">
        <v>144</v>
      </c>
      <c r="C79" s="200"/>
      <c r="D79" s="200"/>
      <c r="E79" s="200"/>
      <c r="F79" s="200"/>
      <c r="G79" s="200"/>
      <c r="H79" s="200"/>
      <c r="I79" s="200"/>
      <c r="J79" s="200"/>
      <c r="K79" s="200"/>
      <c r="L79" s="200"/>
      <c r="M79" s="200"/>
      <c r="N79" s="200"/>
      <c r="O79" s="200"/>
      <c r="P79" s="22"/>
    </row>
    <row r="80" spans="1:16" s="18" customFormat="1" ht="15.6" customHeight="1" x14ac:dyDescent="0.25">
      <c r="A80" s="152"/>
      <c r="B80" s="153" t="s">
        <v>37</v>
      </c>
      <c r="C80" s="197" t="s">
        <v>324</v>
      </c>
      <c r="D80" s="197"/>
      <c r="E80" s="197"/>
      <c r="F80" s="197"/>
      <c r="G80" s="197"/>
      <c r="H80" s="197"/>
      <c r="I80" s="197"/>
      <c r="J80" s="197"/>
      <c r="K80" s="197"/>
      <c r="L80" s="197"/>
      <c r="M80" s="197"/>
      <c r="N80" s="197"/>
      <c r="O80" s="197"/>
      <c r="P80" s="22"/>
    </row>
    <row r="81" spans="1:16" s="37" customFormat="1" ht="15.6" customHeight="1" x14ac:dyDescent="0.25">
      <c r="A81" s="152"/>
      <c r="B81" s="153" t="s">
        <v>51</v>
      </c>
      <c r="C81" s="197" t="s">
        <v>325</v>
      </c>
      <c r="D81" s="197"/>
      <c r="E81" s="197"/>
      <c r="F81" s="197"/>
      <c r="G81" s="197"/>
      <c r="H81" s="197"/>
      <c r="I81" s="197"/>
      <c r="J81" s="197"/>
      <c r="K81" s="197"/>
      <c r="L81" s="197"/>
      <c r="M81" s="197"/>
      <c r="N81" s="197"/>
      <c r="O81" s="197"/>
    </row>
    <row r="82" spans="1:16" s="24" customFormat="1" ht="7.15" customHeight="1" x14ac:dyDescent="0.25">
      <c r="A82" s="152"/>
      <c r="B82" s="153"/>
      <c r="C82" s="154"/>
      <c r="D82" s="154"/>
      <c r="E82" s="154"/>
      <c r="F82" s="154"/>
      <c r="G82" s="154"/>
      <c r="H82" s="154"/>
      <c r="I82" s="154"/>
      <c r="J82" s="154"/>
      <c r="K82" s="154"/>
      <c r="L82" s="154"/>
      <c r="M82" s="154"/>
      <c r="N82" s="154"/>
      <c r="O82" s="154"/>
    </row>
    <row r="83" spans="1:16" s="24" customFormat="1" x14ac:dyDescent="0.25">
      <c r="A83" s="152"/>
      <c r="B83" s="153"/>
      <c r="C83" s="198" t="s">
        <v>2</v>
      </c>
      <c r="D83" s="199"/>
      <c r="E83" s="199"/>
      <c r="F83" s="199"/>
      <c r="G83" s="199"/>
      <c r="H83" s="157" t="str">
        <f>'All Data'!$E$1-6&amp;" Act."</f>
        <v>2014 Act.</v>
      </c>
      <c r="I83" s="157" t="str">
        <f>'All Data'!$E$1-5&amp;" Act."</f>
        <v>2015 Act.</v>
      </c>
      <c r="J83" s="157" t="str">
        <f>'All Data'!$E$1-4&amp;" Act."</f>
        <v>2016 Act.</v>
      </c>
      <c r="K83" s="157" t="str">
        <f>'All Data'!$E$1-3&amp;" Act."</f>
        <v>2017 Act.</v>
      </c>
      <c r="L83" s="157" t="str">
        <f>'All Data'!$E$1-2&amp;" Act."</f>
        <v>2018 Act.</v>
      </c>
      <c r="M83" s="157" t="str">
        <f>'All Data'!$E$1-1&amp;" Est."</f>
        <v>2019 Est.</v>
      </c>
      <c r="N83" s="158" t="str">
        <f>'All Data'!$E$1-0&amp;" Est."</f>
        <v>2020 Est.</v>
      </c>
      <c r="O83" s="154"/>
    </row>
    <row r="84" spans="1:16" s="24" customFormat="1" x14ac:dyDescent="0.25">
      <c r="A84" s="152"/>
      <c r="B84" s="153"/>
      <c r="C84" s="195" t="str">
        <f>VLOOKUP($P84,'All Data'!$C$1:$D$9894,2,FALSE)</f>
        <v>Cumulative private and philanthropic donations (millions)</v>
      </c>
      <c r="D84" s="196"/>
      <c r="E84" s="196"/>
      <c r="F84" s="196"/>
      <c r="G84" s="196"/>
      <c r="H84" s="188">
        <f>HLOOKUP(H$14,'All Data'!$E$5:$AG$9929,MATCH('MFR - DO NOT EDIT'!$P84,'All Data'!$C$5:$C$9929,0),TRUE)</f>
        <v>22.8</v>
      </c>
      <c r="I84" s="189">
        <f>HLOOKUP(I$14,'All Data'!$E$5:$AG$9929,MATCH('MFR - DO NOT EDIT'!$P84,'All Data'!$C$5:$C$9929,0),TRUE)</f>
        <v>28</v>
      </c>
      <c r="J84" s="189">
        <f>HLOOKUP(J$14,'All Data'!$E$5:$AG$9929,MATCH('MFR - DO NOT EDIT'!$P84,'All Data'!$C$5:$C$9929,0),TRUE)</f>
        <v>34</v>
      </c>
      <c r="K84" s="189">
        <f>HLOOKUP(K$14,'All Data'!$E$5:$AG$9929,MATCH('MFR - DO NOT EDIT'!$P84,'All Data'!$C$5:$C$9929,0),TRUE)</f>
        <v>40</v>
      </c>
      <c r="L84" s="189">
        <f>HLOOKUP(L$14,'All Data'!$E$5:$AG$9929,MATCH('MFR - DO NOT EDIT'!$P84,'All Data'!$C$5:$C$9929,0),TRUE)</f>
        <v>51</v>
      </c>
      <c r="M84" s="189">
        <f>HLOOKUP(M$14,'All Data'!$E$5:$AG$9929,MATCH('MFR - DO NOT EDIT'!$P84,'All Data'!$C$5:$C$9929,0),TRUE)</f>
        <v>56</v>
      </c>
      <c r="N84" s="190">
        <f>HLOOKUP(N$14,'All Data'!$E$5:$AG$9929,MATCH('MFR - DO NOT EDIT'!$P84,'All Data'!$C$5:$C$9929,0),TRUE)</f>
        <v>62</v>
      </c>
      <c r="O84" s="154"/>
      <c r="P84" s="25" t="s">
        <v>38</v>
      </c>
    </row>
    <row r="85" spans="1:16" s="37" customFormat="1" x14ac:dyDescent="0.25">
      <c r="A85" s="152"/>
      <c r="B85" s="191">
        <v>1</v>
      </c>
      <c r="C85" s="193" t="str">
        <f>VLOOKUP($P85,'All Data'!$C$1:$D$9894,2,FALSE)</f>
        <v>Calendar year alumni giving rate</v>
      </c>
      <c r="D85" s="194"/>
      <c r="E85" s="194"/>
      <c r="F85" s="194"/>
      <c r="G85" s="194"/>
      <c r="H85" s="168">
        <f>HLOOKUP(H$14,'All Data'!$E$5:$AG$9929,MATCH('MFR - DO NOT EDIT'!$P85,'All Data'!$C$5:$C$9929,0),TRUE)</f>
        <v>0.17</v>
      </c>
      <c r="I85" s="168">
        <f>HLOOKUP(I$14,'All Data'!$E$5:$AG$9929,MATCH('MFR - DO NOT EDIT'!$P85,'All Data'!$C$5:$C$9929,0),TRUE)</f>
        <v>0.17</v>
      </c>
      <c r="J85" s="168">
        <f>HLOOKUP(J$14,'All Data'!$E$5:$AG$9929,MATCH('MFR - DO NOT EDIT'!$P85,'All Data'!$C$5:$C$9929,0),TRUE)</f>
        <v>0.17</v>
      </c>
      <c r="K85" s="168">
        <f>HLOOKUP(K$14,'All Data'!$E$5:$AG$9929,MATCH('MFR - DO NOT EDIT'!$P85,'All Data'!$C$5:$C$9929,0),TRUE)</f>
        <v>0.17</v>
      </c>
      <c r="L85" s="168">
        <f>HLOOKUP(L$14,'All Data'!$E$5:$AG$9929,MATCH('MFR - DO NOT EDIT'!$P85,'All Data'!$C$5:$C$9929,0),TRUE)</f>
        <v>0.17</v>
      </c>
      <c r="M85" s="168">
        <f>HLOOKUP(M$14,'All Data'!$E$5:$AG$9929,MATCH('MFR - DO NOT EDIT'!$P85,'All Data'!$C$5:$C$9929,0),TRUE)</f>
        <v>0.17</v>
      </c>
      <c r="N85" s="169">
        <f>HLOOKUP(N$14,'All Data'!$E$5:$AG$9929,MATCH('MFR - DO NOT EDIT'!$P85,'All Data'!$C$5:$C$9929,0),TRUE)</f>
        <v>0.17</v>
      </c>
      <c r="O85" s="154"/>
      <c r="P85" s="41" t="s">
        <v>50</v>
      </c>
    </row>
    <row r="86" spans="1:16" s="24" customFormat="1" ht="49.9" customHeight="1" x14ac:dyDescent="0.25">
      <c r="A86" s="152"/>
      <c r="B86" s="153"/>
      <c r="C86" s="154"/>
      <c r="D86" s="154"/>
      <c r="E86" s="154"/>
      <c r="F86" s="154"/>
      <c r="G86" s="154"/>
      <c r="H86" s="154"/>
      <c r="I86" s="154"/>
      <c r="J86" s="154"/>
      <c r="K86" s="154"/>
      <c r="L86" s="154"/>
      <c r="M86" s="154"/>
      <c r="N86" s="154"/>
      <c r="O86" s="154"/>
    </row>
    <row r="87" spans="1:16" s="24" customFormat="1" x14ac:dyDescent="0.25">
      <c r="A87" s="153" t="s">
        <v>40</v>
      </c>
      <c r="B87" s="200" t="s">
        <v>145</v>
      </c>
      <c r="C87" s="200"/>
      <c r="D87" s="200"/>
      <c r="E87" s="200"/>
      <c r="F87" s="200"/>
      <c r="G87" s="200"/>
      <c r="H87" s="200"/>
      <c r="I87" s="200"/>
      <c r="J87" s="200"/>
      <c r="K87" s="200"/>
      <c r="L87" s="200"/>
      <c r="M87" s="200"/>
      <c r="N87" s="200"/>
      <c r="O87" s="200"/>
    </row>
    <row r="88" spans="1:16" s="24" customFormat="1" ht="15.6" customHeight="1" x14ac:dyDescent="0.25">
      <c r="A88" s="152"/>
      <c r="B88" s="153" t="s">
        <v>41</v>
      </c>
      <c r="C88" s="197" t="s">
        <v>326</v>
      </c>
      <c r="D88" s="197"/>
      <c r="E88" s="197"/>
      <c r="F88" s="197"/>
      <c r="G88" s="197"/>
      <c r="H88" s="197"/>
      <c r="I88" s="197"/>
      <c r="J88" s="197"/>
      <c r="K88" s="197"/>
      <c r="L88" s="197"/>
      <c r="M88" s="197"/>
      <c r="N88" s="197"/>
      <c r="O88" s="197"/>
    </row>
    <row r="89" spans="1:16" s="37" customFormat="1" ht="15.6" customHeight="1" x14ac:dyDescent="0.25">
      <c r="A89" s="152"/>
      <c r="B89" s="153" t="s">
        <v>52</v>
      </c>
      <c r="C89" s="197" t="s">
        <v>327</v>
      </c>
      <c r="D89" s="197"/>
      <c r="E89" s="197"/>
      <c r="F89" s="197"/>
      <c r="G89" s="197"/>
      <c r="H89" s="197"/>
      <c r="I89" s="197"/>
      <c r="J89" s="197"/>
      <c r="K89" s="197"/>
      <c r="L89" s="197"/>
      <c r="M89" s="197"/>
      <c r="N89" s="197"/>
      <c r="O89" s="197"/>
    </row>
    <row r="90" spans="1:16" s="24" customFormat="1" ht="7.15" customHeight="1" x14ac:dyDescent="0.25">
      <c r="A90" s="152"/>
      <c r="B90" s="153"/>
      <c r="C90" s="154"/>
      <c r="D90" s="154"/>
      <c r="E90" s="154"/>
      <c r="F90" s="154"/>
      <c r="G90" s="154"/>
      <c r="H90" s="154"/>
      <c r="I90" s="154"/>
      <c r="J90" s="154"/>
      <c r="K90" s="154"/>
      <c r="L90" s="154"/>
      <c r="M90" s="154"/>
      <c r="N90" s="154"/>
      <c r="O90" s="154"/>
    </row>
    <row r="91" spans="1:16" s="26" customFormat="1" x14ac:dyDescent="0.25">
      <c r="A91" s="152"/>
      <c r="B91" s="153"/>
      <c r="C91" s="198" t="s">
        <v>2</v>
      </c>
      <c r="D91" s="199"/>
      <c r="E91" s="199"/>
      <c r="F91" s="199"/>
      <c r="G91" s="199"/>
      <c r="H91" s="157" t="str">
        <f>'All Data'!$E$1-6&amp;" Act."</f>
        <v>2014 Act.</v>
      </c>
      <c r="I91" s="157" t="str">
        <f>'All Data'!$E$1-5&amp;" Act."</f>
        <v>2015 Act.</v>
      </c>
      <c r="J91" s="157" t="str">
        <f>'All Data'!$E$1-4&amp;" Act."</f>
        <v>2016 Act.</v>
      </c>
      <c r="K91" s="157" t="str">
        <f>'All Data'!$E$1-3&amp;" Act."</f>
        <v>2017 Act.</v>
      </c>
      <c r="L91" s="157" t="str">
        <f>'All Data'!$E$1-2&amp;" Act."</f>
        <v>2018 Act.</v>
      </c>
      <c r="M91" s="157" t="str">
        <f>'All Data'!$E$1-1&amp;" Est."</f>
        <v>2019 Est.</v>
      </c>
      <c r="N91" s="158" t="str">
        <f>'All Data'!$E$1-0&amp;" Est."</f>
        <v>2020 Est.</v>
      </c>
      <c r="O91" s="154"/>
    </row>
    <row r="92" spans="1:16" s="37" customFormat="1" x14ac:dyDescent="0.25">
      <c r="A92" s="152"/>
      <c r="B92" s="153"/>
      <c r="C92" s="195" t="str">
        <f>VLOOKUP($P92,'All Data'!$C$1:$D$9894,2,FALSE)</f>
        <v>Number of partnerships with Baltimore City public schools</v>
      </c>
      <c r="D92" s="196"/>
      <c r="E92" s="196"/>
      <c r="F92" s="196"/>
      <c r="G92" s="196"/>
      <c r="H92" s="163">
        <f>HLOOKUP(H$14,'All Data'!$E$5:$AG$9929,MATCH('MFR - DO NOT EDIT'!$P92,'All Data'!$C$5:$C$9929,0),TRUE)</f>
        <v>130</v>
      </c>
      <c r="I92" s="163">
        <f>HLOOKUP(I$14,'All Data'!$E$5:$AG$9929,MATCH('MFR - DO NOT EDIT'!$P92,'All Data'!$C$5:$C$9929,0),TRUE)</f>
        <v>132</v>
      </c>
      <c r="J92" s="163">
        <f>HLOOKUP(J$14,'All Data'!$E$5:$AG$9929,MATCH('MFR - DO NOT EDIT'!$P92,'All Data'!$C$5:$C$9929,0),TRUE)</f>
        <v>155</v>
      </c>
      <c r="K92" s="163">
        <f>HLOOKUP(K$14,'All Data'!$E$5:$AG$9929,MATCH('MFR - DO NOT EDIT'!$P92,'All Data'!$C$5:$C$9929,0),TRUE)</f>
        <v>160</v>
      </c>
      <c r="L92" s="163">
        <f>HLOOKUP(L$14,'All Data'!$E$5:$AG$9929,MATCH('MFR - DO NOT EDIT'!$P92,'All Data'!$C$5:$C$9929,0),TRUE)</f>
        <v>165</v>
      </c>
      <c r="M92" s="163">
        <f>HLOOKUP(M$14,'All Data'!$E$5:$AG$9929,MATCH('MFR - DO NOT EDIT'!$P92,'All Data'!$C$5:$C$9929,0),TRUE)</f>
        <v>170</v>
      </c>
      <c r="N92" s="164">
        <f>HLOOKUP(N$14,'All Data'!$E$5:$AG$9929,MATCH('MFR - DO NOT EDIT'!$P92,'All Data'!$C$5:$C$9929,0),TRUE)</f>
        <v>175</v>
      </c>
      <c r="O92" s="154"/>
      <c r="P92" s="27" t="s">
        <v>42</v>
      </c>
    </row>
    <row r="93" spans="1:16" s="37" customFormat="1" x14ac:dyDescent="0.25">
      <c r="A93" s="152"/>
      <c r="B93" s="153"/>
      <c r="C93" s="195" t="str">
        <f>VLOOKUP($P93,'All Data'!$C$1:$D$9894,2,FALSE)</f>
        <v>Number of partnerships with other State public schools</v>
      </c>
      <c r="D93" s="196"/>
      <c r="E93" s="196"/>
      <c r="F93" s="196"/>
      <c r="G93" s="196"/>
      <c r="H93" s="175">
        <f>HLOOKUP(H$14,'All Data'!$E$5:$AG$9929,MATCH('MFR - DO NOT EDIT'!$P93,'All Data'!$C$5:$C$9929,0),TRUE)</f>
        <v>9</v>
      </c>
      <c r="I93" s="175">
        <f>HLOOKUP(I$14,'All Data'!$E$5:$AG$9929,MATCH('MFR - DO NOT EDIT'!$P93,'All Data'!$C$5:$C$9929,0),TRUE)</f>
        <v>11</v>
      </c>
      <c r="J93" s="175">
        <f>HLOOKUP(J$14,'All Data'!$E$5:$AG$9929,MATCH('MFR - DO NOT EDIT'!$P93,'All Data'!$C$5:$C$9929,0),TRUE)</f>
        <v>21</v>
      </c>
      <c r="K93" s="175">
        <f>HLOOKUP(K$14,'All Data'!$E$5:$AG$9929,MATCH('MFR - DO NOT EDIT'!$P93,'All Data'!$C$5:$C$9929,0),TRUE)</f>
        <v>25</v>
      </c>
      <c r="L93" s="175">
        <f>HLOOKUP(L$14,'All Data'!$E$5:$AG$9929,MATCH('MFR - DO NOT EDIT'!$P93,'All Data'!$C$5:$C$9929,0),TRUE)</f>
        <v>30</v>
      </c>
      <c r="M93" s="175">
        <f>HLOOKUP(M$14,'All Data'!$E$5:$AG$9929,MATCH('MFR - DO NOT EDIT'!$P93,'All Data'!$C$5:$C$9929,0),TRUE)</f>
        <v>35</v>
      </c>
      <c r="N93" s="176">
        <f>HLOOKUP(N$14,'All Data'!$E$5:$AG$9929,MATCH('MFR - DO NOT EDIT'!$P93,'All Data'!$C$5:$C$9929,0),TRUE)</f>
        <v>40</v>
      </c>
      <c r="O93" s="154"/>
      <c r="P93" s="41" t="s">
        <v>53</v>
      </c>
    </row>
    <row r="94" spans="1:16" s="37" customFormat="1" ht="28.15" customHeight="1" x14ac:dyDescent="0.25">
      <c r="A94" s="152"/>
      <c r="B94" s="153"/>
      <c r="C94" s="195" t="str">
        <f>VLOOKUP($P94,'All Data'!$C$1:$D$9894,2,FALSE)</f>
        <v>Number of partnerships with government agencies, businesses and industries, and non-profit and community organizations</v>
      </c>
      <c r="D94" s="196"/>
      <c r="E94" s="196"/>
      <c r="F94" s="196"/>
      <c r="G94" s="196"/>
      <c r="H94" s="175">
        <f>HLOOKUP(H$14,'All Data'!$E$5:$AG$9929,MATCH('MFR - DO NOT EDIT'!$P94,'All Data'!$C$5:$C$9929,0),TRUE)</f>
        <v>340</v>
      </c>
      <c r="I94" s="175">
        <f>HLOOKUP(I$14,'All Data'!$E$5:$AG$9929,MATCH('MFR - DO NOT EDIT'!$P94,'All Data'!$C$5:$C$9929,0),TRUE)</f>
        <v>342</v>
      </c>
      <c r="J94" s="175">
        <f>HLOOKUP(J$14,'All Data'!$E$5:$AG$9929,MATCH('MFR - DO NOT EDIT'!$P94,'All Data'!$C$5:$C$9929,0),TRUE)</f>
        <v>373</v>
      </c>
      <c r="K94" s="175">
        <f>HLOOKUP(K$14,'All Data'!$E$5:$AG$9929,MATCH('MFR - DO NOT EDIT'!$P94,'All Data'!$C$5:$C$9929,0),TRUE)</f>
        <v>375</v>
      </c>
      <c r="L94" s="175">
        <f>HLOOKUP(L$14,'All Data'!$E$5:$AG$9929,MATCH('MFR - DO NOT EDIT'!$P94,'All Data'!$C$5:$C$9929,0),TRUE)</f>
        <v>377</v>
      </c>
      <c r="M94" s="175">
        <f>HLOOKUP(M$14,'All Data'!$E$5:$AG$9929,MATCH('MFR - DO NOT EDIT'!$P94,'All Data'!$C$5:$C$9929,0),TRUE)</f>
        <v>380</v>
      </c>
      <c r="N94" s="176">
        <f>HLOOKUP(N$14,'All Data'!$E$5:$AG$9929,MATCH('MFR - DO NOT EDIT'!$P94,'All Data'!$C$5:$C$9929,0),TRUE)</f>
        <v>382</v>
      </c>
      <c r="O94" s="154"/>
      <c r="P94" s="41" t="s">
        <v>54</v>
      </c>
    </row>
    <row r="95" spans="1:16" s="26" customFormat="1" ht="26.45" customHeight="1" x14ac:dyDescent="0.25">
      <c r="A95" s="152"/>
      <c r="B95" s="153"/>
      <c r="C95" s="193" t="str">
        <f>VLOOKUP($P95,'All Data'!$C$1:$D$9894,2,FALSE)</f>
        <v>Number of students participating in University-sponsored community service</v>
      </c>
      <c r="D95" s="194"/>
      <c r="E95" s="194"/>
      <c r="F95" s="194"/>
      <c r="G95" s="194"/>
      <c r="H95" s="184">
        <f>HLOOKUP(H$14,'All Data'!$E$5:$AG$9929,MATCH('MFR - DO NOT EDIT'!$P95,'All Data'!$C$5:$C$9929,0),TRUE)</f>
        <v>500</v>
      </c>
      <c r="I95" s="184">
        <f>HLOOKUP(I$14,'All Data'!$E$5:$AG$9929,MATCH('MFR - DO NOT EDIT'!$P95,'All Data'!$C$5:$C$9929,0),TRUE)</f>
        <v>520</v>
      </c>
      <c r="J95" s="184">
        <f>HLOOKUP(J$14,'All Data'!$E$5:$AG$9929,MATCH('MFR - DO NOT EDIT'!$P95,'All Data'!$C$5:$C$9929,0),TRUE)</f>
        <v>646</v>
      </c>
      <c r="K95" s="184">
        <f>HLOOKUP(K$14,'All Data'!$E$5:$AG$9929,MATCH('MFR - DO NOT EDIT'!$P95,'All Data'!$C$5:$C$9929,0),TRUE)</f>
        <v>650</v>
      </c>
      <c r="L95" s="184">
        <f>HLOOKUP(L$14,'All Data'!$E$5:$AG$9929,MATCH('MFR - DO NOT EDIT'!$P95,'All Data'!$C$5:$C$9929,0),TRUE)</f>
        <v>2000</v>
      </c>
      <c r="M95" s="184">
        <f>HLOOKUP(M$14,'All Data'!$E$5:$AG$9929,MATCH('MFR - DO NOT EDIT'!$P95,'All Data'!$C$5:$C$9929,0),TRUE)</f>
        <v>2200</v>
      </c>
      <c r="N95" s="185">
        <f>HLOOKUP(N$14,'All Data'!$E$5:$AG$9929,MATCH('MFR - DO NOT EDIT'!$P95,'All Data'!$C$5:$C$9929,0),TRUE)</f>
        <v>2250</v>
      </c>
      <c r="O95" s="154"/>
      <c r="P95" s="41" t="s">
        <v>55</v>
      </c>
    </row>
    <row r="96" spans="1:16" s="37" customFormat="1" ht="8.4499999999999993" customHeight="1" x14ac:dyDescent="0.25">
      <c r="A96" s="38"/>
      <c r="B96" s="39"/>
      <c r="C96" s="102"/>
      <c r="D96" s="102"/>
      <c r="E96" s="102"/>
      <c r="F96" s="102"/>
      <c r="G96" s="102"/>
      <c r="H96" s="47"/>
      <c r="I96" s="47"/>
      <c r="J96" s="47"/>
      <c r="K96" s="47"/>
      <c r="L96" s="47"/>
      <c r="M96" s="47"/>
      <c r="N96" s="47"/>
      <c r="O96" s="103"/>
      <c r="P96" s="41"/>
    </row>
    <row r="97" spans="1:16" s="37" customFormat="1" ht="16.5" thickBot="1" x14ac:dyDescent="0.3">
      <c r="A97" s="104" t="s">
        <v>166</v>
      </c>
      <c r="B97" s="105"/>
      <c r="C97" s="106"/>
      <c r="D97" s="106"/>
      <c r="E97" s="106"/>
      <c r="F97" s="106"/>
      <c r="G97" s="106"/>
      <c r="H97" s="107"/>
      <c r="I97" s="107"/>
      <c r="J97" s="107"/>
      <c r="K97" s="107"/>
      <c r="L97" s="107"/>
      <c r="M97" s="107"/>
      <c r="N97" s="107"/>
      <c r="O97" s="108"/>
      <c r="P97" s="41"/>
    </row>
    <row r="98" spans="1:16" s="37" customFormat="1" ht="16.5" thickTop="1" x14ac:dyDescent="0.25">
      <c r="A98" s="109">
        <v>1</v>
      </c>
      <c r="B98" s="192" t="s">
        <v>169</v>
      </c>
      <c r="C98" s="192"/>
      <c r="D98" s="192"/>
      <c r="E98" s="192"/>
      <c r="F98" s="192"/>
      <c r="G98" s="192"/>
      <c r="H98" s="192"/>
      <c r="I98" s="192"/>
      <c r="J98" s="192"/>
      <c r="K98" s="192"/>
      <c r="L98" s="192"/>
      <c r="M98" s="192"/>
      <c r="N98" s="192"/>
      <c r="O98" s="192"/>
      <c r="P98" s="41"/>
    </row>
    <row r="99" spans="1:16" s="37" customFormat="1" ht="8.4499999999999993" customHeight="1" x14ac:dyDescent="0.25">
      <c r="A99" s="38"/>
      <c r="B99" s="39"/>
      <c r="C99" s="32"/>
      <c r="D99" s="32"/>
      <c r="E99" s="32"/>
      <c r="F99" s="32"/>
      <c r="G99" s="32"/>
      <c r="H99" s="40"/>
      <c r="I99" s="40"/>
      <c r="J99" s="40"/>
      <c r="K99" s="40"/>
      <c r="L99" s="40"/>
      <c r="M99" s="40"/>
      <c r="N99" s="40"/>
      <c r="O99" s="33"/>
      <c r="P99" s="41"/>
    </row>
    <row r="100" spans="1:16" s="24" customFormat="1" ht="14.25" customHeight="1" x14ac:dyDescent="0.25">
      <c r="A100" s="38"/>
      <c r="B100" s="44"/>
      <c r="C100" s="32"/>
      <c r="D100" s="32"/>
      <c r="E100" s="32"/>
      <c r="F100" s="32"/>
      <c r="G100" s="32"/>
      <c r="H100" s="40"/>
      <c r="I100" s="40"/>
      <c r="J100" s="40"/>
      <c r="K100" s="40"/>
      <c r="L100" s="40"/>
      <c r="M100" s="40"/>
      <c r="N100" s="40"/>
      <c r="O100" s="33"/>
    </row>
    <row r="101" spans="1:16" ht="14.25" customHeight="1" x14ac:dyDescent="0.25">
      <c r="A101" s="4"/>
      <c r="B101" s="4"/>
      <c r="C101" s="4"/>
      <c r="D101" s="4"/>
      <c r="E101" s="4"/>
      <c r="F101" s="4"/>
      <c r="G101" s="4"/>
      <c r="H101" s="4"/>
      <c r="I101" s="4"/>
      <c r="J101" s="4"/>
      <c r="K101" s="4"/>
      <c r="L101" s="4"/>
      <c r="M101" s="4"/>
      <c r="P101" s="3"/>
    </row>
    <row r="102" spans="1:16" ht="14.25" customHeight="1" x14ac:dyDescent="0.25">
      <c r="A102" s="4"/>
      <c r="P102" s="3"/>
    </row>
    <row r="103" spans="1:16" ht="14.25" customHeight="1" x14ac:dyDescent="0.25">
      <c r="A103" s="4"/>
    </row>
    <row r="104" spans="1:16" ht="14.25" customHeight="1" x14ac:dyDescent="0.25">
      <c r="A104" s="4"/>
    </row>
  </sheetData>
  <sheetProtection algorithmName="SHA-512" hashValue="GRiepU22iX5lEzg6exxoAaodKdzXu/YRydK0U4ES5iE/9LFamikYa/MqQtJWCM2iC+cwGoZE2MxtEsRz1DMw9A==" saltValue="TL1ardty/HK2rZoTzmx/vw==" spinCount="100000" sheet="1" objects="1" scenarios="1"/>
  <mergeCells count="82">
    <mergeCell ref="C56:G56"/>
    <mergeCell ref="C65:G65"/>
    <mergeCell ref="C60:O60"/>
    <mergeCell ref="C67:G67"/>
    <mergeCell ref="C61:O61"/>
    <mergeCell ref="C64:G64"/>
    <mergeCell ref="C63:G63"/>
    <mergeCell ref="C85:G85"/>
    <mergeCell ref="C32:O32"/>
    <mergeCell ref="C33:O33"/>
    <mergeCell ref="C34:O34"/>
    <mergeCell ref="C35:O35"/>
    <mergeCell ref="C36:O36"/>
    <mergeCell ref="C59:O59"/>
    <mergeCell ref="C50:G50"/>
    <mergeCell ref="C51:G51"/>
    <mergeCell ref="C54:G54"/>
    <mergeCell ref="C44:G44"/>
    <mergeCell ref="C47:G47"/>
    <mergeCell ref="C53:G53"/>
    <mergeCell ref="C55:G55"/>
    <mergeCell ref="B58:O58"/>
    <mergeCell ref="C52:G52"/>
    <mergeCell ref="C45:G45"/>
    <mergeCell ref="C38:O38"/>
    <mergeCell ref="C43:G43"/>
    <mergeCell ref="C46:G46"/>
    <mergeCell ref="C40:G40"/>
    <mergeCell ref="C41:G41"/>
    <mergeCell ref="C42:G42"/>
    <mergeCell ref="C84:G84"/>
    <mergeCell ref="C77:G77"/>
    <mergeCell ref="C29:G29"/>
    <mergeCell ref="C37:O37"/>
    <mergeCell ref="B7:O7"/>
    <mergeCell ref="C8:O8"/>
    <mergeCell ref="C17:G17"/>
    <mergeCell ref="C18:G18"/>
    <mergeCell ref="C19:G19"/>
    <mergeCell ref="C9:O9"/>
    <mergeCell ref="C10:O10"/>
    <mergeCell ref="C15:G15"/>
    <mergeCell ref="C11:O11"/>
    <mergeCell ref="C16:G16"/>
    <mergeCell ref="C48:G48"/>
    <mergeCell ref="C49:G49"/>
    <mergeCell ref="A2:O2"/>
    <mergeCell ref="A5:O5"/>
    <mergeCell ref="C14:G14"/>
    <mergeCell ref="C30:G30"/>
    <mergeCell ref="A3:O3"/>
    <mergeCell ref="C12:O12"/>
    <mergeCell ref="C20:G20"/>
    <mergeCell ref="C21:G21"/>
    <mergeCell ref="C22:G22"/>
    <mergeCell ref="C23:G23"/>
    <mergeCell ref="C24:G24"/>
    <mergeCell ref="C25:G25"/>
    <mergeCell ref="C26:G26"/>
    <mergeCell ref="C27:G27"/>
    <mergeCell ref="C28:G28"/>
    <mergeCell ref="C89:O89"/>
    <mergeCell ref="C91:G91"/>
    <mergeCell ref="C68:G68"/>
    <mergeCell ref="C76:G76"/>
    <mergeCell ref="C66:G66"/>
    <mergeCell ref="C69:G69"/>
    <mergeCell ref="C88:O88"/>
    <mergeCell ref="B87:O87"/>
    <mergeCell ref="C73:O73"/>
    <mergeCell ref="C72:O72"/>
    <mergeCell ref="C75:G75"/>
    <mergeCell ref="B79:O79"/>
    <mergeCell ref="B71:O71"/>
    <mergeCell ref="C80:O80"/>
    <mergeCell ref="C81:O81"/>
    <mergeCell ref="C83:G83"/>
    <mergeCell ref="B98:O98"/>
    <mergeCell ref="C95:G95"/>
    <mergeCell ref="C94:G94"/>
    <mergeCell ref="C93:G93"/>
    <mergeCell ref="C92:G92"/>
  </mergeCells>
  <pageMargins left="0.5" right="0.4" top="0.75" bottom="0.75" header="0.3" footer="0.3"/>
  <pageSetup orientation="landscape" r:id="rId1"/>
  <headerFooter>
    <oddHeader>&amp;C&amp;"Segoe UI,Bold"&amp;18Morgan State University</oddHeader>
    <oddFooter>&amp;C&amp;"Segoe UI,Bold"&amp;10R13
http://www.morgan.edu/</oddFooter>
  </headerFooter>
  <rowBreaks count="2" manualBreakCount="2">
    <brk id="57" max="14" man="1"/>
    <brk id="8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7"/>
  <sheetViews>
    <sheetView tabSelected="1" zoomScale="98" zoomScaleNormal="98" workbookViewId="0">
      <selection activeCell="V8" sqref="V8:Y8"/>
    </sheetView>
  </sheetViews>
  <sheetFormatPr defaultColWidth="9.140625" defaultRowHeight="16.5" x14ac:dyDescent="0.3"/>
  <cols>
    <col min="1" max="2" width="9.140625" style="118"/>
    <col min="3" max="3" width="10.5703125" style="2" customWidth="1"/>
    <col min="4" max="4" width="62.85546875" style="2" customWidth="1"/>
    <col min="5" max="5" width="9.140625" style="2" hidden="1" customWidth="1"/>
    <col min="6" max="10" width="8.5703125" style="2" hidden="1" customWidth="1"/>
    <col min="11" max="11" width="9.85546875" style="2" hidden="1" customWidth="1"/>
    <col min="12" max="12" width="8.5703125" style="2" hidden="1" customWidth="1"/>
    <col min="13" max="13" width="8.85546875" style="2" hidden="1" customWidth="1"/>
    <col min="14" max="14" width="8.5703125" style="2" hidden="1" customWidth="1"/>
    <col min="15" max="15" width="8.42578125" style="2" hidden="1" customWidth="1"/>
    <col min="16" max="20" width="8.5703125" style="2" hidden="1" customWidth="1"/>
    <col min="21" max="24" width="8.5703125" style="2" bestFit="1" customWidth="1"/>
    <col min="25" max="27" width="8.5703125" style="31" customWidth="1"/>
    <col min="28" max="28" width="10.42578125" style="31" bestFit="1" customWidth="1"/>
    <col min="29" max="29" width="12.5703125" style="89" bestFit="1" customWidth="1"/>
    <col min="30" max="30" width="47.42578125" style="2" customWidth="1"/>
    <col min="31" max="32" width="23.85546875" style="118" customWidth="1"/>
    <col min="33" max="40" width="11.7109375" style="119" customWidth="1"/>
    <col min="41" max="41" width="29.7109375" style="119" customWidth="1"/>
    <col min="42" max="42" width="37.28515625" style="119" customWidth="1"/>
    <col min="43" max="44" width="11.7109375" style="119" customWidth="1"/>
    <col min="45" max="16384" width="9.140625" style="2"/>
  </cols>
  <sheetData>
    <row r="1" spans="1:44" ht="14.45" x14ac:dyDescent="0.3">
      <c r="D1" s="5" t="s">
        <v>3</v>
      </c>
      <c r="E1" s="80">
        <v>2020</v>
      </c>
      <c r="F1" s="10"/>
      <c r="G1" s="10"/>
      <c r="H1" s="10"/>
      <c r="I1" s="10"/>
      <c r="J1" s="10"/>
      <c r="K1" s="10"/>
      <c r="L1" s="7"/>
      <c r="M1" s="10"/>
      <c r="N1" s="10"/>
      <c r="O1" s="10"/>
      <c r="P1" s="7"/>
      <c r="Q1" s="7"/>
      <c r="R1" s="7"/>
    </row>
    <row r="2" spans="1:44" ht="14.45" x14ac:dyDescent="0.3">
      <c r="D2" s="5"/>
      <c r="E2" s="6"/>
      <c r="F2" s="10"/>
      <c r="G2" s="10"/>
      <c r="H2" s="10"/>
      <c r="I2" s="10"/>
      <c r="J2" s="10"/>
      <c r="K2" s="10"/>
      <c r="L2" s="7"/>
      <c r="M2" s="10"/>
      <c r="N2" s="10"/>
      <c r="O2" s="10"/>
      <c r="P2" s="7"/>
      <c r="Q2" s="7"/>
      <c r="R2" s="7"/>
      <c r="AH2" s="129" t="s">
        <v>279</v>
      </c>
    </row>
    <row r="3" spans="1:44" s="7" customFormat="1" ht="15" thickBot="1" x14ac:dyDescent="0.35">
      <c r="A3" s="119"/>
      <c r="B3" s="119"/>
      <c r="D3" s="1" t="s">
        <v>39</v>
      </c>
      <c r="E3" s="6"/>
      <c r="AC3" s="90"/>
      <c r="AE3" s="119"/>
      <c r="AF3" s="119"/>
      <c r="AG3" s="119"/>
      <c r="AH3" s="119"/>
      <c r="AI3" s="119"/>
      <c r="AJ3" s="119"/>
      <c r="AK3" s="119"/>
      <c r="AL3" s="119"/>
      <c r="AM3" s="119"/>
      <c r="AN3" s="119"/>
      <c r="AO3" s="119"/>
      <c r="AP3" s="119"/>
      <c r="AQ3" s="119"/>
      <c r="AR3" s="119"/>
    </row>
    <row r="4" spans="1:44" ht="15" thickBot="1" x14ac:dyDescent="0.35">
      <c r="A4" s="207" t="s">
        <v>171</v>
      </c>
      <c r="B4" s="208"/>
      <c r="C4" s="11" t="s">
        <v>6</v>
      </c>
      <c r="D4" s="1" t="s">
        <v>4</v>
      </c>
      <c r="W4" s="81"/>
      <c r="X4" s="81"/>
      <c r="Y4" s="81"/>
      <c r="Z4" s="81"/>
      <c r="AA4" s="81"/>
      <c r="AB4" s="81"/>
      <c r="AC4" s="91" t="s">
        <v>154</v>
      </c>
      <c r="AE4" s="122" t="s">
        <v>174</v>
      </c>
      <c r="AF4" s="123" t="s">
        <v>175</v>
      </c>
      <c r="AG4" s="209" t="s">
        <v>176</v>
      </c>
      <c r="AH4" s="210"/>
      <c r="AI4" s="210"/>
      <c r="AJ4" s="210"/>
      <c r="AK4" s="210"/>
      <c r="AL4" s="210"/>
      <c r="AM4" s="210"/>
      <c r="AN4" s="210"/>
      <c r="AO4" s="210"/>
      <c r="AP4" s="210"/>
      <c r="AQ4" s="210"/>
      <c r="AR4" s="211"/>
    </row>
    <row r="5" spans="1:44" ht="69" x14ac:dyDescent="0.3">
      <c r="A5" s="120" t="s">
        <v>172</v>
      </c>
      <c r="B5" s="120" t="s">
        <v>173</v>
      </c>
      <c r="E5" s="1" t="s">
        <v>9</v>
      </c>
      <c r="F5" s="1" t="s">
        <v>10</v>
      </c>
      <c r="G5" s="1" t="s">
        <v>11</v>
      </c>
      <c r="H5" s="1" t="s">
        <v>12</v>
      </c>
      <c r="I5" s="1" t="s">
        <v>13</v>
      </c>
      <c r="J5" s="1" t="s">
        <v>14</v>
      </c>
      <c r="K5" s="1" t="s">
        <v>15</v>
      </c>
      <c r="L5" s="1" t="s">
        <v>16</v>
      </c>
      <c r="M5" s="1" t="s">
        <v>17</v>
      </c>
      <c r="N5" s="1" t="s">
        <v>18</v>
      </c>
      <c r="O5" s="1" t="s">
        <v>19</v>
      </c>
      <c r="P5" s="1" t="s">
        <v>20</v>
      </c>
      <c r="Q5" s="1" t="s">
        <v>21</v>
      </c>
      <c r="R5" s="1" t="s">
        <v>22</v>
      </c>
      <c r="S5" s="1" t="s">
        <v>23</v>
      </c>
      <c r="T5" s="1" t="s">
        <v>24</v>
      </c>
      <c r="U5" s="1" t="s">
        <v>25</v>
      </c>
      <c r="V5" s="1" t="s">
        <v>26</v>
      </c>
      <c r="W5" s="82" t="s">
        <v>155</v>
      </c>
      <c r="X5" s="82" t="s">
        <v>168</v>
      </c>
      <c r="Y5" s="82" t="s">
        <v>213</v>
      </c>
      <c r="Z5" s="82" t="s">
        <v>167</v>
      </c>
      <c r="AA5" s="82" t="s">
        <v>212</v>
      </c>
      <c r="AB5" s="1" t="s">
        <v>156</v>
      </c>
      <c r="AC5" s="89" t="s">
        <v>157</v>
      </c>
      <c r="AD5" s="1" t="s">
        <v>8</v>
      </c>
      <c r="AE5" s="124" t="s">
        <v>177</v>
      </c>
      <c r="AF5" s="125" t="s">
        <v>178</v>
      </c>
      <c r="AG5" s="126" t="s">
        <v>179</v>
      </c>
      <c r="AH5" s="126" t="s">
        <v>180</v>
      </c>
      <c r="AI5" s="126" t="s">
        <v>181</v>
      </c>
      <c r="AJ5" s="126" t="s">
        <v>182</v>
      </c>
      <c r="AK5" s="126" t="s">
        <v>183</v>
      </c>
      <c r="AL5" s="126" t="s">
        <v>184</v>
      </c>
      <c r="AM5" s="126" t="s">
        <v>185</v>
      </c>
      <c r="AN5" s="126" t="s">
        <v>186</v>
      </c>
      <c r="AO5" s="126" t="s">
        <v>187</v>
      </c>
      <c r="AP5" s="126" t="s">
        <v>188</v>
      </c>
      <c r="AQ5" s="126" t="s">
        <v>189</v>
      </c>
      <c r="AR5" s="126" t="s">
        <v>190</v>
      </c>
    </row>
    <row r="6" spans="1:44" s="31" customFormat="1" ht="13.9" customHeight="1" x14ac:dyDescent="0.3">
      <c r="A6" s="118">
        <v>1</v>
      </c>
      <c r="B6" s="118">
        <v>1.1000000000000001</v>
      </c>
      <c r="C6" s="31" t="s">
        <v>7</v>
      </c>
      <c r="D6" s="45" t="s">
        <v>103</v>
      </c>
      <c r="E6" s="62"/>
      <c r="F6" s="62"/>
      <c r="G6" s="62"/>
      <c r="H6" s="62"/>
      <c r="I6" s="63"/>
      <c r="J6" s="63"/>
      <c r="K6" s="63"/>
      <c r="L6" s="63"/>
      <c r="M6" s="63"/>
      <c r="N6" s="63"/>
      <c r="O6" s="63"/>
      <c r="P6" s="63"/>
      <c r="Q6" s="63"/>
      <c r="R6" s="63">
        <v>0.34</v>
      </c>
      <c r="S6" s="63">
        <v>0.31</v>
      </c>
      <c r="T6" s="63">
        <v>0.31</v>
      </c>
      <c r="U6" s="63">
        <v>0.34</v>
      </c>
      <c r="V6" s="63">
        <v>0.32</v>
      </c>
      <c r="W6" s="63">
        <v>0.3</v>
      </c>
      <c r="X6" s="112">
        <v>0.32</v>
      </c>
      <c r="Y6" s="112">
        <v>0.37</v>
      </c>
      <c r="Z6" s="112">
        <v>0.39</v>
      </c>
      <c r="AA6" s="112">
        <v>0.4</v>
      </c>
      <c r="AB6" s="86" t="s">
        <v>158</v>
      </c>
      <c r="AC6" s="86"/>
      <c r="AD6" s="42" t="s">
        <v>330</v>
      </c>
      <c r="AE6" s="127" t="s">
        <v>328</v>
      </c>
      <c r="AF6" s="127"/>
      <c r="AG6" s="128" t="s">
        <v>216</v>
      </c>
      <c r="AH6" s="128" t="s">
        <v>215</v>
      </c>
      <c r="AI6" s="128" t="s">
        <v>221</v>
      </c>
      <c r="AJ6" s="129" t="s">
        <v>222</v>
      </c>
      <c r="AK6" s="129" t="s">
        <v>217</v>
      </c>
      <c r="AL6" s="129" t="s">
        <v>218</v>
      </c>
      <c r="AM6" s="129" t="s">
        <v>219</v>
      </c>
      <c r="AN6" s="119" t="s">
        <v>273</v>
      </c>
      <c r="AO6" s="119" t="s">
        <v>220</v>
      </c>
      <c r="AP6" s="119" t="s">
        <v>223</v>
      </c>
      <c r="AQ6" s="119" t="s">
        <v>214</v>
      </c>
      <c r="AR6" s="119" t="s">
        <v>299</v>
      </c>
    </row>
    <row r="7" spans="1:44" s="42" customFormat="1" x14ac:dyDescent="0.3">
      <c r="A7" s="121">
        <v>1</v>
      </c>
      <c r="B7" s="121">
        <v>1.1000000000000001</v>
      </c>
      <c r="C7" s="31" t="s">
        <v>61</v>
      </c>
      <c r="D7" s="45" t="s">
        <v>104</v>
      </c>
      <c r="E7" s="64"/>
      <c r="F7" s="64"/>
      <c r="G7" s="64"/>
      <c r="H7" s="64"/>
      <c r="I7" s="64"/>
      <c r="J7" s="64"/>
      <c r="K7" s="56"/>
      <c r="L7" s="51"/>
      <c r="M7" s="51"/>
      <c r="N7" s="51"/>
      <c r="O7" s="51"/>
      <c r="P7" s="51"/>
      <c r="Q7" s="51"/>
      <c r="R7" s="51">
        <v>0.34</v>
      </c>
      <c r="S7" s="51">
        <v>0.3</v>
      </c>
      <c r="T7" s="51">
        <v>0.3</v>
      </c>
      <c r="U7" s="51">
        <v>0.32</v>
      </c>
      <c r="V7" s="51">
        <v>0.32</v>
      </c>
      <c r="W7" s="51">
        <v>0.3</v>
      </c>
      <c r="X7" s="72">
        <v>0.31</v>
      </c>
      <c r="Y7" s="72">
        <v>0.37</v>
      </c>
      <c r="Z7" s="72">
        <v>0.39</v>
      </c>
      <c r="AA7" s="72">
        <v>0.4</v>
      </c>
      <c r="AB7" s="86" t="s">
        <v>158</v>
      </c>
      <c r="AC7" s="92"/>
      <c r="AD7" s="42" t="s">
        <v>330</v>
      </c>
      <c r="AE7" s="130"/>
      <c r="AF7" s="130"/>
      <c r="AG7" s="128" t="s">
        <v>216</v>
      </c>
      <c r="AH7" s="83" t="s">
        <v>224</v>
      </c>
      <c r="AI7" s="128" t="s">
        <v>221</v>
      </c>
      <c r="AJ7" s="129" t="s">
        <v>222</v>
      </c>
      <c r="AK7" s="129" t="s">
        <v>217</v>
      </c>
      <c r="AL7" s="129" t="s">
        <v>218</v>
      </c>
      <c r="AM7" s="129" t="s">
        <v>219</v>
      </c>
      <c r="AN7" s="119" t="s">
        <v>273</v>
      </c>
      <c r="AO7" s="130" t="s">
        <v>225</v>
      </c>
      <c r="AP7" s="119" t="s">
        <v>223</v>
      </c>
      <c r="AQ7" s="130" t="s">
        <v>214</v>
      </c>
      <c r="AR7" s="130" t="s">
        <v>300</v>
      </c>
    </row>
    <row r="8" spans="1:44" s="42" customFormat="1" x14ac:dyDescent="0.3">
      <c r="A8" s="121">
        <v>1</v>
      </c>
      <c r="B8" s="121">
        <v>1.2</v>
      </c>
      <c r="C8" s="31" t="s">
        <v>62</v>
      </c>
      <c r="D8" s="45" t="s">
        <v>105</v>
      </c>
      <c r="E8" s="64"/>
      <c r="F8" s="64"/>
      <c r="G8" s="64"/>
      <c r="H8" s="64"/>
      <c r="I8" s="64"/>
      <c r="J8" s="64"/>
      <c r="K8" s="56"/>
      <c r="L8" s="51"/>
      <c r="M8" s="51"/>
      <c r="N8" s="51"/>
      <c r="O8" s="51"/>
      <c r="P8" s="51"/>
      <c r="Q8" s="51"/>
      <c r="R8" s="51">
        <v>0.3</v>
      </c>
      <c r="S8" s="51">
        <v>0.28999999999999998</v>
      </c>
      <c r="T8" s="51">
        <v>0.26</v>
      </c>
      <c r="U8" s="51">
        <v>0.32</v>
      </c>
      <c r="V8" s="51">
        <v>0.28999999999999998</v>
      </c>
      <c r="W8" s="51">
        <v>0.27</v>
      </c>
      <c r="X8" s="72">
        <v>0.28999999999999998</v>
      </c>
      <c r="Y8" s="72">
        <v>0.33</v>
      </c>
      <c r="Z8" s="72">
        <v>0.36</v>
      </c>
      <c r="AA8" s="72">
        <v>0.37</v>
      </c>
      <c r="AB8" s="86" t="s">
        <v>158</v>
      </c>
      <c r="AC8" s="92"/>
      <c r="AD8" s="42" t="s">
        <v>330</v>
      </c>
      <c r="AE8" s="130"/>
      <c r="AF8" s="130"/>
      <c r="AG8" s="128" t="s">
        <v>216</v>
      </c>
      <c r="AH8" s="131" t="s">
        <v>226</v>
      </c>
      <c r="AI8" s="128" t="s">
        <v>221</v>
      </c>
      <c r="AJ8" s="129" t="s">
        <v>222</v>
      </c>
      <c r="AK8" s="129" t="s">
        <v>217</v>
      </c>
      <c r="AL8" s="129" t="s">
        <v>218</v>
      </c>
      <c r="AM8" s="129" t="s">
        <v>219</v>
      </c>
      <c r="AN8" s="119" t="s">
        <v>273</v>
      </c>
      <c r="AO8" s="130" t="s">
        <v>226</v>
      </c>
      <c r="AP8" s="119" t="s">
        <v>223</v>
      </c>
      <c r="AQ8" s="130" t="s">
        <v>214</v>
      </c>
      <c r="AR8" s="130" t="s">
        <v>214</v>
      </c>
    </row>
    <row r="9" spans="1:44" s="42" customFormat="1" x14ac:dyDescent="0.3">
      <c r="A9" s="121">
        <v>1</v>
      </c>
      <c r="B9" s="121">
        <v>1.3</v>
      </c>
      <c r="C9" s="31" t="s">
        <v>63</v>
      </c>
      <c r="D9" s="45" t="s">
        <v>106</v>
      </c>
      <c r="E9" s="65"/>
      <c r="F9" s="65"/>
      <c r="G9" s="65"/>
      <c r="H9" s="65"/>
      <c r="I9" s="65"/>
      <c r="J9" s="65"/>
      <c r="K9" s="66"/>
      <c r="L9" s="67"/>
      <c r="M9" s="67"/>
      <c r="N9" s="67"/>
      <c r="O9" s="67"/>
      <c r="P9" s="67"/>
      <c r="Q9" s="67"/>
      <c r="R9" s="67" t="s">
        <v>149</v>
      </c>
      <c r="S9" s="67" t="s">
        <v>148</v>
      </c>
      <c r="T9" s="61" t="s">
        <v>146</v>
      </c>
      <c r="U9" s="69" t="s">
        <v>147</v>
      </c>
      <c r="V9" s="73" t="s">
        <v>150</v>
      </c>
      <c r="W9" s="67" t="s">
        <v>160</v>
      </c>
      <c r="X9" s="113" t="s">
        <v>170</v>
      </c>
      <c r="Y9" s="113" t="s">
        <v>150</v>
      </c>
      <c r="Z9" s="113" t="s">
        <v>170</v>
      </c>
      <c r="AA9" s="113" t="s">
        <v>170</v>
      </c>
      <c r="AB9" s="86" t="s">
        <v>158</v>
      </c>
      <c r="AC9" s="93"/>
      <c r="AE9" s="130"/>
      <c r="AF9" s="130"/>
      <c r="AG9" s="83" t="s">
        <v>227</v>
      </c>
      <c r="AH9" s="83" t="s">
        <v>228</v>
      </c>
      <c r="AI9" s="83" t="s">
        <v>229</v>
      </c>
      <c r="AJ9" s="129" t="s">
        <v>230</v>
      </c>
      <c r="AK9" s="129" t="s">
        <v>231</v>
      </c>
      <c r="AL9" s="129" t="s">
        <v>218</v>
      </c>
      <c r="AM9" s="129" t="s">
        <v>232</v>
      </c>
      <c r="AN9" s="119" t="s">
        <v>273</v>
      </c>
      <c r="AO9" s="83" t="s">
        <v>228</v>
      </c>
      <c r="AP9" s="119" t="s">
        <v>223</v>
      </c>
      <c r="AQ9" s="130" t="s">
        <v>214</v>
      </c>
      <c r="AR9" s="130" t="s">
        <v>214</v>
      </c>
    </row>
    <row r="10" spans="1:44" s="42" customFormat="1" ht="14.45" x14ac:dyDescent="0.3">
      <c r="A10" s="121">
        <v>1</v>
      </c>
      <c r="B10" s="121">
        <v>1.3</v>
      </c>
      <c r="C10" s="31" t="s">
        <v>64</v>
      </c>
      <c r="D10" s="45" t="s">
        <v>107</v>
      </c>
      <c r="E10" s="36"/>
      <c r="F10" s="36"/>
      <c r="G10" s="36"/>
      <c r="H10" s="36"/>
      <c r="I10" s="36"/>
      <c r="J10" s="36"/>
      <c r="K10" s="34"/>
      <c r="L10" s="29"/>
      <c r="M10" s="29"/>
      <c r="N10" s="29"/>
      <c r="O10" s="29"/>
      <c r="P10" s="29"/>
      <c r="Q10" s="29"/>
      <c r="R10" s="29">
        <v>25</v>
      </c>
      <c r="S10" s="29">
        <v>26</v>
      </c>
      <c r="T10" s="29">
        <v>24</v>
      </c>
      <c r="U10" s="29">
        <v>25</v>
      </c>
      <c r="V10" s="29">
        <v>24</v>
      </c>
      <c r="W10" s="29">
        <v>26</v>
      </c>
      <c r="X10" s="114">
        <v>31</v>
      </c>
      <c r="Y10" s="114">
        <v>25</v>
      </c>
      <c r="Z10" s="114">
        <v>25</v>
      </c>
      <c r="AA10" s="114">
        <v>26</v>
      </c>
      <c r="AB10" s="86" t="s">
        <v>158</v>
      </c>
      <c r="AC10" s="94"/>
      <c r="AE10" s="130"/>
      <c r="AF10" s="130"/>
      <c r="AG10" s="83" t="s">
        <v>227</v>
      </c>
      <c r="AH10" s="83" t="s">
        <v>233</v>
      </c>
      <c r="AI10" s="83" t="s">
        <v>234</v>
      </c>
      <c r="AJ10" s="129" t="s">
        <v>230</v>
      </c>
      <c r="AK10" s="129" t="s">
        <v>235</v>
      </c>
      <c r="AL10" s="129" t="s">
        <v>218</v>
      </c>
      <c r="AM10" s="129" t="s">
        <v>232</v>
      </c>
      <c r="AN10" s="119" t="s">
        <v>273</v>
      </c>
      <c r="AO10" s="83" t="s">
        <v>233</v>
      </c>
      <c r="AP10" s="119" t="s">
        <v>223</v>
      </c>
      <c r="AQ10" s="130" t="s">
        <v>214</v>
      </c>
      <c r="AR10" s="130" t="s">
        <v>214</v>
      </c>
    </row>
    <row r="11" spans="1:44" s="42" customFormat="1" ht="14.45" x14ac:dyDescent="0.3">
      <c r="A11" s="121">
        <v>1</v>
      </c>
      <c r="B11" s="121">
        <v>1.3</v>
      </c>
      <c r="C11" s="31" t="s">
        <v>65</v>
      </c>
      <c r="D11" s="79" t="s">
        <v>153</v>
      </c>
      <c r="E11" s="50"/>
      <c r="F11" s="50"/>
      <c r="G11" s="50"/>
      <c r="H11" s="50"/>
      <c r="I11" s="50"/>
      <c r="J11" s="50"/>
      <c r="K11" s="56"/>
      <c r="L11" s="51"/>
      <c r="M11" s="51"/>
      <c r="N11" s="51"/>
      <c r="O11" s="51"/>
      <c r="P11" s="51"/>
      <c r="Q11" s="51"/>
      <c r="R11" s="51">
        <v>0.32</v>
      </c>
      <c r="S11" s="51">
        <v>0.28999999999999998</v>
      </c>
      <c r="T11" s="51">
        <v>0.32</v>
      </c>
      <c r="U11" s="51">
        <v>0.32</v>
      </c>
      <c r="V11" s="51">
        <v>0.31</v>
      </c>
      <c r="W11" s="51">
        <v>0.28999999999999998</v>
      </c>
      <c r="X11" s="72">
        <v>0.28000000000000003</v>
      </c>
      <c r="Y11" s="72">
        <v>0.32</v>
      </c>
      <c r="Z11" s="72">
        <v>0.3</v>
      </c>
      <c r="AA11" s="72">
        <v>0.31</v>
      </c>
      <c r="AB11" s="86" t="s">
        <v>158</v>
      </c>
      <c r="AC11" s="92"/>
      <c r="AE11" s="130"/>
      <c r="AF11" s="130"/>
      <c r="AG11" s="83" t="s">
        <v>227</v>
      </c>
      <c r="AH11" s="83" t="s">
        <v>236</v>
      </c>
      <c r="AI11" s="83" t="s">
        <v>234</v>
      </c>
      <c r="AJ11" s="129" t="s">
        <v>230</v>
      </c>
      <c r="AK11" s="129" t="s">
        <v>235</v>
      </c>
      <c r="AL11" s="129" t="s">
        <v>218</v>
      </c>
      <c r="AM11" s="129" t="s">
        <v>232</v>
      </c>
      <c r="AN11" s="119" t="s">
        <v>273</v>
      </c>
      <c r="AO11" s="83" t="s">
        <v>236</v>
      </c>
      <c r="AP11" s="119" t="s">
        <v>223</v>
      </c>
      <c r="AQ11" s="130" t="s">
        <v>214</v>
      </c>
      <c r="AR11" s="130" t="s">
        <v>214</v>
      </c>
    </row>
    <row r="12" spans="1:44" s="42" customFormat="1" x14ac:dyDescent="0.3">
      <c r="A12" s="121">
        <v>1</v>
      </c>
      <c r="B12" s="121">
        <v>1.3</v>
      </c>
      <c r="C12" s="31" t="s">
        <v>66</v>
      </c>
      <c r="D12" s="45" t="s">
        <v>108</v>
      </c>
      <c r="E12" s="50"/>
      <c r="F12" s="50"/>
      <c r="G12" s="50"/>
      <c r="H12" s="50"/>
      <c r="I12" s="50"/>
      <c r="J12" s="50"/>
      <c r="K12" s="56"/>
      <c r="L12" s="51"/>
      <c r="M12" s="51"/>
      <c r="N12" s="51"/>
      <c r="O12" s="51"/>
      <c r="P12" s="51"/>
      <c r="Q12" s="51"/>
      <c r="R12" s="51">
        <v>0.68</v>
      </c>
      <c r="S12" s="51">
        <v>0.72</v>
      </c>
      <c r="T12" s="51">
        <v>0.72</v>
      </c>
      <c r="U12" s="51">
        <v>0.72</v>
      </c>
      <c r="V12" s="72">
        <v>0.75</v>
      </c>
      <c r="W12" s="51">
        <v>0.75</v>
      </c>
      <c r="X12" s="72">
        <v>0.71</v>
      </c>
      <c r="Y12" s="72">
        <v>0.75</v>
      </c>
      <c r="Z12" s="72">
        <v>0.75</v>
      </c>
      <c r="AA12" s="72">
        <v>0.76</v>
      </c>
      <c r="AB12" s="86" t="s">
        <v>158</v>
      </c>
      <c r="AC12" s="92"/>
      <c r="AD12" s="42" t="s">
        <v>329</v>
      </c>
      <c r="AE12" s="130"/>
      <c r="AF12" s="130"/>
      <c r="AG12" s="128" t="s">
        <v>216</v>
      </c>
      <c r="AH12" s="83" t="s">
        <v>237</v>
      </c>
      <c r="AI12" s="128" t="s">
        <v>221</v>
      </c>
      <c r="AJ12" s="129" t="s">
        <v>222</v>
      </c>
      <c r="AK12" s="129" t="s">
        <v>217</v>
      </c>
      <c r="AL12" s="129" t="s">
        <v>218</v>
      </c>
      <c r="AM12" s="129" t="s">
        <v>232</v>
      </c>
      <c r="AN12" s="119" t="s">
        <v>273</v>
      </c>
      <c r="AO12" s="83" t="s">
        <v>237</v>
      </c>
      <c r="AP12" s="119" t="s">
        <v>223</v>
      </c>
      <c r="AQ12" s="130" t="s">
        <v>214</v>
      </c>
      <c r="AR12" s="130" t="s">
        <v>301</v>
      </c>
    </row>
    <row r="13" spans="1:44" s="42" customFormat="1" x14ac:dyDescent="0.3">
      <c r="A13" s="121">
        <v>1</v>
      </c>
      <c r="B13" s="121">
        <v>1.3</v>
      </c>
      <c r="C13" s="31" t="s">
        <v>70</v>
      </c>
      <c r="D13" s="45" t="s">
        <v>109</v>
      </c>
      <c r="E13" s="50"/>
      <c r="F13" s="50"/>
      <c r="G13" s="50"/>
      <c r="H13" s="50"/>
      <c r="I13" s="50"/>
      <c r="J13" s="50"/>
      <c r="K13" s="56"/>
      <c r="L13" s="51"/>
      <c r="M13" s="51"/>
      <c r="N13" s="51"/>
      <c r="O13" s="51"/>
      <c r="P13" s="51"/>
      <c r="Q13" s="51"/>
      <c r="R13" s="51">
        <v>0.68</v>
      </c>
      <c r="S13" s="51">
        <v>0.73</v>
      </c>
      <c r="T13" s="51">
        <v>0.72</v>
      </c>
      <c r="U13" s="51">
        <v>0.72</v>
      </c>
      <c r="V13" s="51">
        <v>0.77</v>
      </c>
      <c r="W13" s="51">
        <v>0.75</v>
      </c>
      <c r="X13" s="72">
        <v>0.7</v>
      </c>
      <c r="Y13" s="72">
        <v>0.73</v>
      </c>
      <c r="Z13" s="72">
        <v>0.73</v>
      </c>
      <c r="AA13" s="72">
        <v>0.74</v>
      </c>
      <c r="AB13" s="86" t="s">
        <v>158</v>
      </c>
      <c r="AC13" s="92"/>
      <c r="AD13" s="42" t="s">
        <v>329</v>
      </c>
      <c r="AE13" s="130"/>
      <c r="AF13" s="130"/>
      <c r="AG13" s="128" t="s">
        <v>216</v>
      </c>
      <c r="AH13" s="113" t="s">
        <v>238</v>
      </c>
      <c r="AI13" s="128" t="s">
        <v>221</v>
      </c>
      <c r="AJ13" s="129" t="s">
        <v>222</v>
      </c>
      <c r="AK13" s="129" t="s">
        <v>217</v>
      </c>
      <c r="AL13" s="129" t="s">
        <v>218</v>
      </c>
      <c r="AM13" s="129" t="s">
        <v>232</v>
      </c>
      <c r="AN13" s="119" t="s">
        <v>273</v>
      </c>
      <c r="AO13" s="130" t="s">
        <v>238</v>
      </c>
      <c r="AP13" s="119" t="s">
        <v>223</v>
      </c>
      <c r="AQ13" s="130" t="s">
        <v>214</v>
      </c>
      <c r="AR13" s="130" t="s">
        <v>302</v>
      </c>
    </row>
    <row r="14" spans="1:44" s="42" customFormat="1" ht="14.45" x14ac:dyDescent="0.3">
      <c r="A14" s="121">
        <v>1</v>
      </c>
      <c r="B14" s="121">
        <v>1.4</v>
      </c>
      <c r="C14" s="31" t="s">
        <v>71</v>
      </c>
      <c r="D14" s="45" t="s">
        <v>162</v>
      </c>
      <c r="E14" s="36"/>
      <c r="F14" s="36"/>
      <c r="G14" s="36"/>
      <c r="H14" s="36"/>
      <c r="I14" s="36"/>
      <c r="J14" s="36"/>
      <c r="K14" s="34"/>
      <c r="L14" s="29"/>
      <c r="M14" s="29"/>
      <c r="N14" s="29"/>
      <c r="O14" s="29"/>
      <c r="P14" s="29"/>
      <c r="Q14" s="29"/>
      <c r="R14" s="29">
        <v>201</v>
      </c>
      <c r="S14" s="29">
        <v>177</v>
      </c>
      <c r="T14" s="29">
        <v>165</v>
      </c>
      <c r="U14" s="29">
        <v>157</v>
      </c>
      <c r="V14" s="29">
        <v>162</v>
      </c>
      <c r="W14" s="29">
        <v>162</v>
      </c>
      <c r="X14" s="83">
        <v>217</v>
      </c>
      <c r="Y14" s="83">
        <v>213</v>
      </c>
      <c r="Z14" s="83">
        <v>228</v>
      </c>
      <c r="AA14" s="83">
        <v>238</v>
      </c>
      <c r="AB14" s="86" t="s">
        <v>158</v>
      </c>
      <c r="AC14" s="94"/>
      <c r="AE14" s="132"/>
      <c r="AF14" s="132"/>
      <c r="AG14" s="128" t="s">
        <v>216</v>
      </c>
      <c r="AH14" s="83" t="s">
        <v>239</v>
      </c>
      <c r="AI14" s="83" t="s">
        <v>240</v>
      </c>
      <c r="AJ14" s="129" t="s">
        <v>241</v>
      </c>
      <c r="AK14" s="129" t="s">
        <v>217</v>
      </c>
      <c r="AL14" s="129" t="s">
        <v>218</v>
      </c>
      <c r="AM14" s="129" t="s">
        <v>232</v>
      </c>
      <c r="AN14" s="119" t="s">
        <v>273</v>
      </c>
      <c r="AO14" s="83" t="s">
        <v>239</v>
      </c>
      <c r="AP14" s="119" t="s">
        <v>223</v>
      </c>
      <c r="AQ14" s="130" t="s">
        <v>214</v>
      </c>
      <c r="AR14" s="130" t="s">
        <v>214</v>
      </c>
    </row>
    <row r="15" spans="1:44" s="42" customFormat="1" ht="14.45" x14ac:dyDescent="0.3">
      <c r="A15" s="121">
        <v>1</v>
      </c>
      <c r="B15" s="121">
        <v>1.4</v>
      </c>
      <c r="C15" s="31" t="s">
        <v>72</v>
      </c>
      <c r="D15" s="45" t="s">
        <v>163</v>
      </c>
      <c r="E15" s="52"/>
      <c r="F15" s="52"/>
      <c r="G15" s="52"/>
      <c r="H15" s="52"/>
      <c r="I15" s="52"/>
      <c r="J15" s="52"/>
      <c r="K15" s="57"/>
      <c r="L15" s="54"/>
      <c r="M15" s="54"/>
      <c r="N15" s="54"/>
      <c r="O15" s="54"/>
      <c r="P15" s="54"/>
      <c r="Q15" s="54"/>
      <c r="R15" s="54">
        <v>0.16300000000000001</v>
      </c>
      <c r="S15" s="54">
        <v>0.16600000000000001</v>
      </c>
      <c r="T15" s="54">
        <v>0.16200000000000001</v>
      </c>
      <c r="U15" s="54">
        <v>0.151</v>
      </c>
      <c r="V15" s="54">
        <v>0.183</v>
      </c>
      <c r="W15" s="54">
        <v>0.14000000000000001</v>
      </c>
      <c r="X15" s="71">
        <v>0.19</v>
      </c>
      <c r="Y15" s="71">
        <v>0.16</v>
      </c>
      <c r="Z15" s="71">
        <v>0.14000000000000001</v>
      </c>
      <c r="AA15" s="71">
        <v>0.14000000000000001</v>
      </c>
      <c r="AB15" s="86" t="s">
        <v>158</v>
      </c>
      <c r="AC15" s="95"/>
      <c r="AE15" s="130"/>
      <c r="AF15" s="130"/>
      <c r="AG15" s="128" t="s">
        <v>216</v>
      </c>
      <c r="AH15" s="83" t="s">
        <v>239</v>
      </c>
      <c r="AI15" s="83" t="s">
        <v>240</v>
      </c>
      <c r="AJ15" s="129" t="s">
        <v>241</v>
      </c>
      <c r="AK15" s="129" t="s">
        <v>217</v>
      </c>
      <c r="AL15" s="129" t="s">
        <v>218</v>
      </c>
      <c r="AM15" s="129" t="s">
        <v>232</v>
      </c>
      <c r="AN15" s="119" t="s">
        <v>273</v>
      </c>
      <c r="AO15" s="83" t="s">
        <v>239</v>
      </c>
      <c r="AP15" s="119" t="s">
        <v>223</v>
      </c>
      <c r="AQ15" s="130" t="s">
        <v>214</v>
      </c>
      <c r="AR15" s="130" t="s">
        <v>214</v>
      </c>
    </row>
    <row r="16" spans="1:44" s="42" customFormat="1" ht="14.45" customHeight="1" x14ac:dyDescent="0.3">
      <c r="A16" s="121">
        <v>1</v>
      </c>
      <c r="B16" s="121">
        <v>1.5</v>
      </c>
      <c r="C16" s="31" t="s">
        <v>73</v>
      </c>
      <c r="D16" s="45" t="s">
        <v>110</v>
      </c>
      <c r="E16" s="52"/>
      <c r="F16" s="52"/>
      <c r="G16" s="52"/>
      <c r="H16" s="52"/>
      <c r="I16" s="52"/>
      <c r="J16" s="52"/>
      <c r="K16" s="57"/>
      <c r="L16" s="54"/>
      <c r="M16" s="54"/>
      <c r="N16" s="54"/>
      <c r="O16" s="54"/>
      <c r="P16" s="54"/>
      <c r="Q16" s="54"/>
      <c r="R16" s="54">
        <v>0.112</v>
      </c>
      <c r="S16" s="54">
        <v>0.10199999999999999</v>
      </c>
      <c r="T16" s="54">
        <v>0.105</v>
      </c>
      <c r="U16" s="54">
        <v>0.112</v>
      </c>
      <c r="V16" s="54">
        <v>0.11</v>
      </c>
      <c r="W16" s="54">
        <v>0.13</v>
      </c>
      <c r="X16" s="71">
        <v>0.18</v>
      </c>
      <c r="Y16" s="71">
        <v>0.184</v>
      </c>
      <c r="Z16" s="71">
        <v>0.18</v>
      </c>
      <c r="AA16" s="71">
        <v>0.18</v>
      </c>
      <c r="AB16" s="86" t="s">
        <v>158</v>
      </c>
      <c r="AC16" s="95"/>
      <c r="AE16" s="130"/>
      <c r="AF16" s="130"/>
      <c r="AG16" s="128" t="s">
        <v>216</v>
      </c>
      <c r="AH16" s="130" t="s">
        <v>242</v>
      </c>
      <c r="AI16" s="130" t="s">
        <v>240</v>
      </c>
      <c r="AJ16" s="129" t="s">
        <v>241</v>
      </c>
      <c r="AK16" s="129" t="s">
        <v>217</v>
      </c>
      <c r="AL16" s="129" t="s">
        <v>218</v>
      </c>
      <c r="AM16" s="129" t="s">
        <v>232</v>
      </c>
      <c r="AN16" s="119" t="s">
        <v>273</v>
      </c>
      <c r="AO16" s="130" t="s">
        <v>242</v>
      </c>
      <c r="AP16" s="119" t="s">
        <v>223</v>
      </c>
      <c r="AQ16" s="130" t="s">
        <v>214</v>
      </c>
      <c r="AR16" s="130" t="s">
        <v>214</v>
      </c>
    </row>
    <row r="17" spans="1:44" s="42" customFormat="1" ht="14.45" x14ac:dyDescent="0.3">
      <c r="A17" s="121">
        <v>1</v>
      </c>
      <c r="B17" s="121">
        <v>1.5</v>
      </c>
      <c r="C17" s="31" t="s">
        <v>74</v>
      </c>
      <c r="D17" s="45" t="s">
        <v>111</v>
      </c>
      <c r="E17" s="52"/>
      <c r="F17" s="52"/>
      <c r="G17" s="52"/>
      <c r="H17" s="52"/>
      <c r="I17" s="52"/>
      <c r="J17" s="52"/>
      <c r="K17" s="57"/>
      <c r="L17" s="54"/>
      <c r="M17" s="54"/>
      <c r="N17" s="54"/>
      <c r="O17" s="54"/>
      <c r="P17" s="54"/>
      <c r="Q17" s="54"/>
      <c r="R17" s="54">
        <v>1.7000000000000001E-2</v>
      </c>
      <c r="S17" s="54">
        <v>1.7000000000000001E-2</v>
      </c>
      <c r="T17" s="54">
        <v>1.6E-2</v>
      </c>
      <c r="U17" s="54">
        <v>1.4999999999999999E-2</v>
      </c>
      <c r="V17" s="54">
        <v>1.4E-2</v>
      </c>
      <c r="W17" s="54">
        <v>7.0000000000000001E-3</v>
      </c>
      <c r="X17" s="71">
        <v>0.01</v>
      </c>
      <c r="Y17" s="71">
        <v>0.01</v>
      </c>
      <c r="Z17" s="71">
        <v>0.01</v>
      </c>
      <c r="AA17" s="71">
        <v>0.01</v>
      </c>
      <c r="AB17" s="86" t="s">
        <v>158</v>
      </c>
      <c r="AC17" s="95"/>
      <c r="AE17" s="130"/>
      <c r="AF17" s="130"/>
      <c r="AG17" s="128" t="s">
        <v>216</v>
      </c>
      <c r="AH17" s="130" t="s">
        <v>243</v>
      </c>
      <c r="AI17" s="130" t="s">
        <v>240</v>
      </c>
      <c r="AJ17" s="129" t="s">
        <v>241</v>
      </c>
      <c r="AK17" s="129" t="s">
        <v>217</v>
      </c>
      <c r="AL17" s="129" t="s">
        <v>218</v>
      </c>
      <c r="AM17" s="129" t="s">
        <v>232</v>
      </c>
      <c r="AN17" s="119" t="s">
        <v>273</v>
      </c>
      <c r="AO17" s="130" t="s">
        <v>243</v>
      </c>
      <c r="AP17" s="119" t="s">
        <v>223</v>
      </c>
      <c r="AQ17" s="130" t="s">
        <v>214</v>
      </c>
      <c r="AR17" s="130" t="s">
        <v>214</v>
      </c>
    </row>
    <row r="18" spans="1:44" s="42" customFormat="1" ht="14.45" x14ac:dyDescent="0.3">
      <c r="A18" s="121">
        <v>1</v>
      </c>
      <c r="B18" s="121">
        <v>1.5</v>
      </c>
      <c r="C18" s="31" t="s">
        <v>75</v>
      </c>
      <c r="D18" s="45" t="s">
        <v>112</v>
      </c>
      <c r="E18" s="52"/>
      <c r="F18" s="52"/>
      <c r="G18" s="52"/>
      <c r="H18" s="52"/>
      <c r="I18" s="52"/>
      <c r="J18" s="52"/>
      <c r="K18" s="57"/>
      <c r="L18" s="54"/>
      <c r="M18" s="54"/>
      <c r="N18" s="54"/>
      <c r="O18" s="54"/>
      <c r="P18" s="54"/>
      <c r="Q18" s="54"/>
      <c r="R18" s="54">
        <v>3.0000000000000001E-3</v>
      </c>
      <c r="S18" s="54">
        <v>3.0000000000000001E-3</v>
      </c>
      <c r="T18" s="54">
        <v>3.0000000000000001E-3</v>
      </c>
      <c r="U18" s="54">
        <v>3.0000000000000001E-3</v>
      </c>
      <c r="V18" s="54">
        <v>3.0000000000000001E-3</v>
      </c>
      <c r="W18" s="54">
        <v>3.0000000000000001E-3</v>
      </c>
      <c r="X18" s="71">
        <v>2E-3</v>
      </c>
      <c r="Y18" s="71">
        <v>1E-3</v>
      </c>
      <c r="Z18" s="71">
        <v>2E-3</v>
      </c>
      <c r="AA18" s="71">
        <v>2E-3</v>
      </c>
      <c r="AB18" s="86" t="s">
        <v>158</v>
      </c>
      <c r="AC18" s="95"/>
      <c r="AE18" s="130"/>
      <c r="AF18" s="130"/>
      <c r="AG18" s="128" t="s">
        <v>216</v>
      </c>
      <c r="AH18" s="130" t="s">
        <v>244</v>
      </c>
      <c r="AI18" s="130" t="s">
        <v>240</v>
      </c>
      <c r="AJ18" s="129" t="s">
        <v>241</v>
      </c>
      <c r="AK18" s="129" t="s">
        <v>217</v>
      </c>
      <c r="AL18" s="129" t="s">
        <v>218</v>
      </c>
      <c r="AM18" s="129" t="s">
        <v>232</v>
      </c>
      <c r="AN18" s="119" t="s">
        <v>273</v>
      </c>
      <c r="AO18" s="130" t="s">
        <v>244</v>
      </c>
      <c r="AP18" s="119" t="s">
        <v>223</v>
      </c>
      <c r="AQ18" s="130" t="s">
        <v>214</v>
      </c>
      <c r="AR18" s="130" t="s">
        <v>214</v>
      </c>
    </row>
    <row r="19" spans="1:44" s="42" customFormat="1" x14ac:dyDescent="0.3">
      <c r="A19" s="121">
        <v>1</v>
      </c>
      <c r="B19" s="121">
        <v>1.5</v>
      </c>
      <c r="C19" s="31" t="s">
        <v>76</v>
      </c>
      <c r="D19" s="45" t="s">
        <v>113</v>
      </c>
      <c r="E19" s="52"/>
      <c r="F19" s="52"/>
      <c r="G19" s="52"/>
      <c r="H19" s="52"/>
      <c r="I19" s="52"/>
      <c r="J19" s="52"/>
      <c r="K19" s="57"/>
      <c r="L19" s="54"/>
      <c r="M19" s="54"/>
      <c r="N19" s="54"/>
      <c r="O19" s="54"/>
      <c r="P19" s="54"/>
      <c r="Q19" s="54"/>
      <c r="R19" s="54">
        <v>1.7999999999999999E-2</v>
      </c>
      <c r="S19" s="54">
        <v>1.7999999999999999E-2</v>
      </c>
      <c r="T19" s="54">
        <v>1.9E-2</v>
      </c>
      <c r="U19" s="54">
        <v>0.02</v>
      </c>
      <c r="V19" s="54">
        <v>0.02</v>
      </c>
      <c r="W19" s="54">
        <v>1.7999999999999999E-2</v>
      </c>
      <c r="X19" s="71">
        <v>1.9E-2</v>
      </c>
      <c r="Y19" s="71">
        <v>1.9E-2</v>
      </c>
      <c r="Z19" s="71">
        <v>1.9E-2</v>
      </c>
      <c r="AA19" s="71">
        <v>1.9E-2</v>
      </c>
      <c r="AB19" s="86" t="s">
        <v>158</v>
      </c>
      <c r="AC19" s="95"/>
      <c r="AE19" s="130"/>
      <c r="AF19" s="130"/>
      <c r="AG19" s="128" t="s">
        <v>216</v>
      </c>
      <c r="AH19" s="130" t="s">
        <v>245</v>
      </c>
      <c r="AI19" s="130" t="s">
        <v>240</v>
      </c>
      <c r="AJ19" s="129" t="s">
        <v>241</v>
      </c>
      <c r="AK19" s="129" t="s">
        <v>217</v>
      </c>
      <c r="AL19" s="129" t="s">
        <v>218</v>
      </c>
      <c r="AM19" s="129" t="s">
        <v>232</v>
      </c>
      <c r="AN19" s="119" t="s">
        <v>273</v>
      </c>
      <c r="AO19" s="130" t="s">
        <v>245</v>
      </c>
      <c r="AP19" s="119" t="s">
        <v>223</v>
      </c>
      <c r="AQ19" s="130" t="s">
        <v>214</v>
      </c>
      <c r="AR19" s="130" t="s">
        <v>214</v>
      </c>
    </row>
    <row r="20" spans="1:44" s="42" customFormat="1" x14ac:dyDescent="0.3">
      <c r="A20" s="121">
        <v>1</v>
      </c>
      <c r="B20" s="121">
        <v>1.5</v>
      </c>
      <c r="C20" s="31" t="s">
        <v>77</v>
      </c>
      <c r="D20" s="45" t="s">
        <v>114</v>
      </c>
      <c r="E20" s="52"/>
      <c r="F20" s="52"/>
      <c r="G20" s="52"/>
      <c r="H20" s="52"/>
      <c r="I20" s="52"/>
      <c r="J20" s="52"/>
      <c r="K20" s="57"/>
      <c r="L20" s="54"/>
      <c r="M20" s="54"/>
      <c r="N20" s="54"/>
      <c r="O20" s="54"/>
      <c r="P20" s="54"/>
      <c r="Q20" s="54"/>
      <c r="R20" s="54">
        <v>2.5999999999999999E-2</v>
      </c>
      <c r="S20" s="54">
        <v>2.5999999999999999E-2</v>
      </c>
      <c r="T20" s="54">
        <v>2.5999999999999999E-2</v>
      </c>
      <c r="U20" s="54">
        <v>2.9000000000000001E-2</v>
      </c>
      <c r="V20" s="54">
        <v>2.9000000000000001E-2</v>
      </c>
      <c r="W20" s="54">
        <v>3.5999999999999997E-2</v>
      </c>
      <c r="X20" s="71">
        <v>3.5000000000000003E-2</v>
      </c>
      <c r="Y20" s="71">
        <v>3.3000000000000002E-2</v>
      </c>
      <c r="Z20" s="71">
        <v>3.5000000000000003E-2</v>
      </c>
      <c r="AA20" s="71">
        <v>3.5000000000000003E-2</v>
      </c>
      <c r="AB20" s="86" t="s">
        <v>158</v>
      </c>
      <c r="AC20" s="95"/>
      <c r="AE20" s="130"/>
      <c r="AF20" s="130"/>
      <c r="AG20" s="128" t="s">
        <v>216</v>
      </c>
      <c r="AH20" s="130" t="s">
        <v>246</v>
      </c>
      <c r="AI20" s="130" t="s">
        <v>240</v>
      </c>
      <c r="AJ20" s="129" t="s">
        <v>241</v>
      </c>
      <c r="AK20" s="129" t="s">
        <v>217</v>
      </c>
      <c r="AL20" s="129" t="s">
        <v>218</v>
      </c>
      <c r="AM20" s="129" t="s">
        <v>232</v>
      </c>
      <c r="AN20" s="119" t="s">
        <v>273</v>
      </c>
      <c r="AO20" s="130" t="s">
        <v>246</v>
      </c>
      <c r="AP20" s="119" t="s">
        <v>223</v>
      </c>
      <c r="AQ20" s="130" t="s">
        <v>214</v>
      </c>
      <c r="AR20" s="130" t="s">
        <v>214</v>
      </c>
    </row>
    <row r="21" spans="1:44" s="42" customFormat="1" x14ac:dyDescent="0.3">
      <c r="A21" s="121">
        <v>1</v>
      </c>
      <c r="B21" s="121">
        <v>1.5</v>
      </c>
      <c r="C21" s="31" t="s">
        <v>78</v>
      </c>
      <c r="D21" s="45" t="s">
        <v>115</v>
      </c>
      <c r="E21" s="52"/>
      <c r="F21" s="52"/>
      <c r="G21" s="52"/>
      <c r="H21" s="52"/>
      <c r="I21" s="52"/>
      <c r="J21" s="52"/>
      <c r="K21" s="57"/>
      <c r="L21" s="54"/>
      <c r="M21" s="54"/>
      <c r="N21" s="54"/>
      <c r="O21" s="54"/>
      <c r="P21" s="54"/>
      <c r="Q21" s="54"/>
      <c r="R21" s="54">
        <v>4.8000000000000001E-2</v>
      </c>
      <c r="S21" s="54">
        <v>3.7999999999999999E-2</v>
      </c>
      <c r="T21" s="54">
        <v>4.1000000000000002E-2</v>
      </c>
      <c r="U21" s="54">
        <v>4.3999999999999997E-2</v>
      </c>
      <c r="V21" s="54">
        <v>4.3999999999999997E-2</v>
      </c>
      <c r="W21" s="54">
        <v>6.6000000000000003E-2</v>
      </c>
      <c r="X21" s="71">
        <v>0.114</v>
      </c>
      <c r="Y21" s="71">
        <v>0.121</v>
      </c>
      <c r="Z21" s="71">
        <v>0.114</v>
      </c>
      <c r="AA21" s="71">
        <v>0.114</v>
      </c>
      <c r="AB21" s="86" t="s">
        <v>158</v>
      </c>
      <c r="AC21" s="95"/>
      <c r="AE21" s="130"/>
      <c r="AF21" s="130"/>
      <c r="AG21" s="128" t="s">
        <v>216</v>
      </c>
      <c r="AH21" s="130" t="s">
        <v>247</v>
      </c>
      <c r="AI21" s="130" t="s">
        <v>240</v>
      </c>
      <c r="AJ21" s="129" t="s">
        <v>241</v>
      </c>
      <c r="AK21" s="129" t="s">
        <v>217</v>
      </c>
      <c r="AL21" s="129" t="s">
        <v>218</v>
      </c>
      <c r="AM21" s="129" t="s">
        <v>232</v>
      </c>
      <c r="AN21" s="119" t="s">
        <v>273</v>
      </c>
      <c r="AO21" s="130" t="s">
        <v>247</v>
      </c>
      <c r="AP21" s="119" t="s">
        <v>223</v>
      </c>
      <c r="AQ21" s="130" t="s">
        <v>214</v>
      </c>
      <c r="AR21" s="130" t="s">
        <v>214</v>
      </c>
    </row>
    <row r="22" spans="1:44" s="42" customFormat="1" x14ac:dyDescent="0.3">
      <c r="A22" s="121"/>
      <c r="B22" s="121"/>
      <c r="C22" s="31"/>
      <c r="D22" s="45"/>
      <c r="E22" s="36"/>
      <c r="F22" s="36"/>
      <c r="G22" s="36"/>
      <c r="H22" s="36"/>
      <c r="I22" s="36"/>
      <c r="J22" s="36"/>
      <c r="K22" s="34"/>
      <c r="L22" s="29"/>
      <c r="M22" s="29"/>
      <c r="N22" s="29"/>
      <c r="O22" s="29"/>
      <c r="P22" s="29"/>
      <c r="Q22" s="29"/>
      <c r="R22" s="29"/>
      <c r="S22" s="29"/>
      <c r="T22" s="29"/>
      <c r="U22" s="29"/>
      <c r="V22" s="29"/>
      <c r="W22" s="29"/>
      <c r="X22" s="83"/>
      <c r="Y22" s="83"/>
      <c r="Z22" s="83"/>
      <c r="AA22" s="83"/>
      <c r="AB22" s="86"/>
      <c r="AC22" s="94"/>
      <c r="AE22" s="130"/>
      <c r="AF22" s="130"/>
      <c r="AG22" s="130"/>
      <c r="AH22" s="130"/>
      <c r="AI22" s="130"/>
      <c r="AJ22" s="129"/>
      <c r="AK22" s="129"/>
      <c r="AL22" s="129"/>
      <c r="AM22" s="129"/>
      <c r="AN22" s="130"/>
      <c r="AO22" s="130"/>
      <c r="AP22" s="130"/>
      <c r="AQ22" s="130"/>
      <c r="AR22" s="130"/>
    </row>
    <row r="23" spans="1:44" s="42" customFormat="1" x14ac:dyDescent="0.3">
      <c r="A23" s="121">
        <v>1</v>
      </c>
      <c r="B23" s="121">
        <v>1.6</v>
      </c>
      <c r="C23" s="31" t="s">
        <v>84</v>
      </c>
      <c r="D23" s="45" t="s">
        <v>116</v>
      </c>
      <c r="E23" s="52"/>
      <c r="F23" s="52"/>
      <c r="G23" s="52"/>
      <c r="H23" s="52"/>
      <c r="I23" s="52"/>
      <c r="J23" s="52"/>
      <c r="K23" s="57"/>
      <c r="L23" s="54"/>
      <c r="M23" s="54"/>
      <c r="N23" s="54"/>
      <c r="O23" s="54"/>
      <c r="P23" s="54"/>
      <c r="Q23" s="54"/>
      <c r="R23" s="54">
        <v>3.6999999999999998E-2</v>
      </c>
      <c r="S23" s="54">
        <v>3.5000000000000003E-2</v>
      </c>
      <c r="T23" s="54">
        <v>3.4000000000000002E-2</v>
      </c>
      <c r="U23" s="54">
        <v>2.7E-2</v>
      </c>
      <c r="V23" s="54">
        <v>2.8000000000000001E-2</v>
      </c>
      <c r="W23" s="54">
        <v>3.3000000000000002E-2</v>
      </c>
      <c r="X23" s="71">
        <v>3.3000000000000002E-2</v>
      </c>
      <c r="Y23" s="71">
        <v>2.1999999999999999E-2</v>
      </c>
      <c r="Z23" s="71">
        <v>2.4E-2</v>
      </c>
      <c r="AA23" s="71">
        <v>2.7E-2</v>
      </c>
      <c r="AB23" s="86" t="s">
        <v>158</v>
      </c>
      <c r="AC23" s="95"/>
      <c r="AE23" s="130"/>
      <c r="AF23" s="130"/>
      <c r="AG23" s="128" t="s">
        <v>216</v>
      </c>
      <c r="AH23" s="130" t="s">
        <v>248</v>
      </c>
      <c r="AI23" s="130" t="s">
        <v>240</v>
      </c>
      <c r="AJ23" s="129" t="s">
        <v>241</v>
      </c>
      <c r="AK23" s="129" t="s">
        <v>217</v>
      </c>
      <c r="AL23" s="129" t="s">
        <v>218</v>
      </c>
      <c r="AM23" s="129" t="s">
        <v>232</v>
      </c>
      <c r="AN23" s="119" t="s">
        <v>273</v>
      </c>
      <c r="AO23" s="130" t="s">
        <v>248</v>
      </c>
      <c r="AP23" s="119" t="s">
        <v>223</v>
      </c>
      <c r="AQ23" s="130" t="s">
        <v>214</v>
      </c>
      <c r="AR23" s="130" t="s">
        <v>214</v>
      </c>
    </row>
    <row r="24" spans="1:44" s="42" customFormat="1" x14ac:dyDescent="0.3">
      <c r="A24" s="121">
        <v>1</v>
      </c>
      <c r="B24" s="121">
        <v>1.7</v>
      </c>
      <c r="C24" s="31" t="s">
        <v>85</v>
      </c>
      <c r="D24" s="43" t="s">
        <v>117</v>
      </c>
      <c r="E24" s="52"/>
      <c r="F24" s="52"/>
      <c r="G24" s="52"/>
      <c r="H24" s="52"/>
      <c r="I24" s="52"/>
      <c r="J24" s="52"/>
      <c r="K24" s="57"/>
      <c r="L24" s="54"/>
      <c r="M24" s="54"/>
      <c r="N24" s="54"/>
      <c r="O24" s="54"/>
      <c r="P24" s="54"/>
      <c r="Q24" s="54"/>
      <c r="R24" s="54">
        <v>0.39900000000000002</v>
      </c>
      <c r="S24" s="54">
        <v>0.39500000000000002</v>
      </c>
      <c r="T24" s="54">
        <v>0.34200000000000003</v>
      </c>
      <c r="U24" s="54">
        <v>0.33800000000000002</v>
      </c>
      <c r="V24" s="54">
        <v>0.375</v>
      </c>
      <c r="W24" s="111">
        <v>0.35499999999999998</v>
      </c>
      <c r="X24" s="71">
        <v>0.29599999999999999</v>
      </c>
      <c r="Y24" s="71">
        <v>0.35</v>
      </c>
      <c r="Z24" s="71">
        <v>0.36</v>
      </c>
      <c r="AA24" s="71">
        <v>0.37</v>
      </c>
      <c r="AB24" s="86" t="s">
        <v>158</v>
      </c>
      <c r="AC24" s="95"/>
      <c r="AE24" s="130"/>
      <c r="AF24" s="130"/>
      <c r="AG24" s="128" t="s">
        <v>216</v>
      </c>
      <c r="AH24" s="130" t="s">
        <v>249</v>
      </c>
      <c r="AI24" s="130" t="s">
        <v>240</v>
      </c>
      <c r="AJ24" s="129" t="s">
        <v>241</v>
      </c>
      <c r="AK24" s="129" t="s">
        <v>217</v>
      </c>
      <c r="AL24" s="129" t="s">
        <v>218</v>
      </c>
      <c r="AM24" s="129" t="s">
        <v>232</v>
      </c>
      <c r="AN24" s="119" t="s">
        <v>273</v>
      </c>
      <c r="AO24" s="130" t="s">
        <v>249</v>
      </c>
      <c r="AP24" s="119" t="s">
        <v>223</v>
      </c>
      <c r="AQ24" s="130" t="s">
        <v>214</v>
      </c>
      <c r="AR24" s="130" t="s">
        <v>214</v>
      </c>
    </row>
    <row r="25" spans="1:44" s="42" customFormat="1" x14ac:dyDescent="0.3">
      <c r="A25" s="121">
        <v>1</v>
      </c>
      <c r="B25" s="121">
        <v>1.7</v>
      </c>
      <c r="C25" s="31" t="s">
        <v>86</v>
      </c>
      <c r="D25" s="43" t="s">
        <v>118</v>
      </c>
      <c r="E25" s="52"/>
      <c r="F25" s="52"/>
      <c r="G25" s="52"/>
      <c r="H25" s="52"/>
      <c r="I25" s="52"/>
      <c r="J25" s="52"/>
      <c r="K25" s="57"/>
      <c r="L25" s="54"/>
      <c r="M25" s="54"/>
      <c r="N25" s="54"/>
      <c r="O25" s="54"/>
      <c r="P25" s="54"/>
      <c r="Q25" s="54"/>
      <c r="R25" s="54">
        <v>0.50700000000000001</v>
      </c>
      <c r="S25" s="54">
        <v>0.55600000000000005</v>
      </c>
      <c r="T25" s="54">
        <v>0.57099999999999995</v>
      </c>
      <c r="U25" s="54">
        <v>0.56799999999999995</v>
      </c>
      <c r="V25" s="54">
        <v>0.66</v>
      </c>
      <c r="W25" s="111">
        <v>0.65400000000000003</v>
      </c>
      <c r="X25" s="71">
        <v>0.61099999999999999</v>
      </c>
      <c r="Y25" s="71">
        <v>0.65</v>
      </c>
      <c r="Z25" s="71">
        <v>0.66</v>
      </c>
      <c r="AA25" s="71">
        <v>0.67</v>
      </c>
      <c r="AB25" s="86" t="s">
        <v>158</v>
      </c>
      <c r="AC25" s="95"/>
      <c r="AE25" s="130"/>
      <c r="AF25" s="130"/>
      <c r="AG25" s="128" t="s">
        <v>216</v>
      </c>
      <c r="AH25" s="130" t="s">
        <v>248</v>
      </c>
      <c r="AI25" s="130" t="s">
        <v>240</v>
      </c>
      <c r="AJ25" s="129" t="s">
        <v>241</v>
      </c>
      <c r="AK25" s="129" t="s">
        <v>217</v>
      </c>
      <c r="AL25" s="129" t="s">
        <v>218</v>
      </c>
      <c r="AM25" s="129" t="s">
        <v>232</v>
      </c>
      <c r="AN25" s="119" t="s">
        <v>273</v>
      </c>
      <c r="AO25" s="130" t="s">
        <v>248</v>
      </c>
      <c r="AP25" s="119" t="s">
        <v>223</v>
      </c>
      <c r="AQ25" s="130" t="s">
        <v>214</v>
      </c>
      <c r="AR25" s="130" t="s">
        <v>214</v>
      </c>
    </row>
    <row r="26" spans="1:44" s="42" customFormat="1" x14ac:dyDescent="0.3">
      <c r="A26" s="121">
        <v>1</v>
      </c>
      <c r="B26" s="121">
        <v>1.7</v>
      </c>
      <c r="C26" s="31" t="s">
        <v>89</v>
      </c>
      <c r="D26" s="43" t="s">
        <v>119</v>
      </c>
      <c r="E26" s="52"/>
      <c r="F26" s="52"/>
      <c r="G26" s="52"/>
      <c r="H26" s="52"/>
      <c r="I26" s="52"/>
      <c r="J26" s="52"/>
      <c r="K26" s="57"/>
      <c r="L26" s="54"/>
      <c r="M26" s="54"/>
      <c r="N26" s="54"/>
      <c r="O26" s="54"/>
      <c r="P26" s="54"/>
      <c r="Q26" s="54"/>
      <c r="R26" s="54">
        <v>0.53700000000000003</v>
      </c>
      <c r="S26" s="54">
        <v>0.56699999999999995</v>
      </c>
      <c r="T26" s="54">
        <v>0.51</v>
      </c>
      <c r="U26" s="54">
        <v>0.50600000000000001</v>
      </c>
      <c r="V26" s="54">
        <v>0.54600000000000004</v>
      </c>
      <c r="W26" s="111">
        <v>0.495</v>
      </c>
      <c r="X26" s="71">
        <v>0.48099999999999998</v>
      </c>
      <c r="Y26" s="71">
        <v>0.38</v>
      </c>
      <c r="Z26" s="71">
        <v>0.38</v>
      </c>
      <c r="AA26" s="71">
        <v>0.4</v>
      </c>
      <c r="AB26" s="86" t="s">
        <v>158</v>
      </c>
      <c r="AC26" s="95"/>
      <c r="AE26" s="130"/>
      <c r="AF26" s="130"/>
      <c r="AG26" s="128" t="s">
        <v>216</v>
      </c>
      <c r="AH26" s="131" t="s">
        <v>248</v>
      </c>
      <c r="AI26" s="130" t="s">
        <v>240</v>
      </c>
      <c r="AJ26" s="129" t="s">
        <v>241</v>
      </c>
      <c r="AK26" s="129" t="s">
        <v>217</v>
      </c>
      <c r="AL26" s="129" t="s">
        <v>218</v>
      </c>
      <c r="AM26" s="129" t="s">
        <v>232</v>
      </c>
      <c r="AN26" s="119" t="s">
        <v>273</v>
      </c>
      <c r="AO26" s="130" t="s">
        <v>248</v>
      </c>
      <c r="AP26" s="119" t="s">
        <v>223</v>
      </c>
      <c r="AQ26" s="130" t="s">
        <v>214</v>
      </c>
      <c r="AR26" s="130" t="s">
        <v>214</v>
      </c>
    </row>
    <row r="27" spans="1:44" s="42" customFormat="1" x14ac:dyDescent="0.3">
      <c r="A27" s="121">
        <v>1</v>
      </c>
      <c r="B27" s="121">
        <v>1.8</v>
      </c>
      <c r="C27" s="31" t="s">
        <v>90</v>
      </c>
      <c r="D27" s="43" t="s">
        <v>120</v>
      </c>
      <c r="E27" s="36"/>
      <c r="F27" s="36"/>
      <c r="G27" s="36"/>
      <c r="H27" s="36"/>
      <c r="I27" s="36"/>
      <c r="J27" s="36"/>
      <c r="K27" s="34"/>
      <c r="L27" s="29"/>
      <c r="M27" s="29"/>
      <c r="N27" s="29"/>
      <c r="O27" s="29"/>
      <c r="P27" s="29"/>
      <c r="Q27" s="29"/>
      <c r="R27" s="29">
        <v>168</v>
      </c>
      <c r="S27" s="29">
        <v>181</v>
      </c>
      <c r="T27" s="29">
        <v>190</v>
      </c>
      <c r="U27" s="29">
        <v>185</v>
      </c>
      <c r="V27" s="29">
        <v>192</v>
      </c>
      <c r="W27" s="29">
        <v>192</v>
      </c>
      <c r="X27" s="115">
        <v>210</v>
      </c>
      <c r="Y27" s="115">
        <v>230</v>
      </c>
      <c r="Z27" s="115">
        <v>238</v>
      </c>
      <c r="AA27" s="115">
        <v>248</v>
      </c>
      <c r="AB27" s="86" t="s">
        <v>158</v>
      </c>
      <c r="AC27" s="94"/>
      <c r="AE27" s="130"/>
      <c r="AF27" s="130"/>
      <c r="AG27" s="128" t="s">
        <v>216</v>
      </c>
      <c r="AH27" s="130" t="s">
        <v>250</v>
      </c>
      <c r="AI27" s="128" t="s">
        <v>253</v>
      </c>
      <c r="AJ27" s="129" t="s">
        <v>251</v>
      </c>
      <c r="AK27" s="129" t="s">
        <v>217</v>
      </c>
      <c r="AL27" s="129" t="s">
        <v>218</v>
      </c>
      <c r="AM27" s="129" t="s">
        <v>219</v>
      </c>
      <c r="AN27" s="119" t="s">
        <v>273</v>
      </c>
      <c r="AO27" s="130" t="s">
        <v>250</v>
      </c>
      <c r="AP27" s="119" t="s">
        <v>223</v>
      </c>
      <c r="AQ27" s="130" t="s">
        <v>214</v>
      </c>
      <c r="AR27" s="130" t="s">
        <v>214</v>
      </c>
    </row>
    <row r="28" spans="1:44" s="42" customFormat="1" x14ac:dyDescent="0.3">
      <c r="A28" s="121">
        <v>1</v>
      </c>
      <c r="B28" s="121">
        <v>1.8</v>
      </c>
      <c r="C28" s="31" t="s">
        <v>91</v>
      </c>
      <c r="D28" s="43" t="s">
        <v>161</v>
      </c>
      <c r="E28" s="36"/>
      <c r="F28" s="36"/>
      <c r="G28" s="36"/>
      <c r="H28" s="36"/>
      <c r="I28" s="36"/>
      <c r="J28" s="36"/>
      <c r="K28" s="34"/>
      <c r="L28" s="29"/>
      <c r="M28" s="29"/>
      <c r="N28" s="29"/>
      <c r="O28" s="29"/>
      <c r="P28" s="29"/>
      <c r="Q28" s="29"/>
      <c r="R28" s="83">
        <v>111</v>
      </c>
      <c r="S28" s="83">
        <v>145</v>
      </c>
      <c r="T28" s="29">
        <v>178</v>
      </c>
      <c r="U28" s="29">
        <v>173</v>
      </c>
      <c r="V28" s="29">
        <v>143</v>
      </c>
      <c r="W28" s="29">
        <v>155</v>
      </c>
      <c r="X28" s="115">
        <v>158</v>
      </c>
      <c r="Y28" s="115">
        <v>172</v>
      </c>
      <c r="Z28" s="115">
        <v>175</v>
      </c>
      <c r="AA28" s="115">
        <v>178</v>
      </c>
      <c r="AB28" s="86" t="s">
        <v>158</v>
      </c>
      <c r="AC28" s="94"/>
      <c r="AE28" s="130"/>
      <c r="AF28" s="130"/>
      <c r="AG28" s="128" t="s">
        <v>216</v>
      </c>
      <c r="AH28" s="130" t="s">
        <v>252</v>
      </c>
      <c r="AI28" s="128" t="s">
        <v>253</v>
      </c>
      <c r="AJ28" s="129" t="s">
        <v>251</v>
      </c>
      <c r="AK28" s="129" t="s">
        <v>217</v>
      </c>
      <c r="AL28" s="129" t="s">
        <v>218</v>
      </c>
      <c r="AM28" s="129" t="s">
        <v>219</v>
      </c>
      <c r="AN28" s="119" t="s">
        <v>273</v>
      </c>
      <c r="AO28" s="130" t="s">
        <v>248</v>
      </c>
      <c r="AP28" s="119" t="s">
        <v>223</v>
      </c>
      <c r="AQ28" s="130" t="s">
        <v>214</v>
      </c>
      <c r="AR28" s="130" t="s">
        <v>214</v>
      </c>
    </row>
    <row r="29" spans="1:44" s="42" customFormat="1" x14ac:dyDescent="0.3">
      <c r="A29" s="121">
        <v>1</v>
      </c>
      <c r="B29" s="121">
        <v>1.8</v>
      </c>
      <c r="C29" s="31" t="s">
        <v>92</v>
      </c>
      <c r="D29" s="43" t="s">
        <v>121</v>
      </c>
      <c r="E29" s="36"/>
      <c r="F29" s="36"/>
      <c r="G29" s="36"/>
      <c r="H29" s="36"/>
      <c r="I29" s="36"/>
      <c r="J29" s="36"/>
      <c r="K29" s="34"/>
      <c r="L29" s="29"/>
      <c r="M29" s="29"/>
      <c r="N29" s="29"/>
      <c r="O29" s="29"/>
      <c r="P29" s="29"/>
      <c r="Q29" s="29"/>
      <c r="R29" s="83">
        <v>66</v>
      </c>
      <c r="S29" s="83">
        <v>80</v>
      </c>
      <c r="T29" s="29">
        <v>81</v>
      </c>
      <c r="U29" s="29">
        <v>79</v>
      </c>
      <c r="V29" s="29">
        <v>73</v>
      </c>
      <c r="W29" s="29">
        <v>81</v>
      </c>
      <c r="X29" s="115">
        <v>67</v>
      </c>
      <c r="Y29" s="115">
        <v>74</v>
      </c>
      <c r="Z29" s="115">
        <v>77</v>
      </c>
      <c r="AA29" s="115">
        <v>80</v>
      </c>
      <c r="AB29" s="86" t="s">
        <v>158</v>
      </c>
      <c r="AC29" s="94"/>
      <c r="AE29" s="130"/>
      <c r="AF29" s="130"/>
      <c r="AG29" s="128" t="s">
        <v>216</v>
      </c>
      <c r="AH29" s="130" t="s">
        <v>252</v>
      </c>
      <c r="AI29" s="128" t="s">
        <v>253</v>
      </c>
      <c r="AJ29" s="129" t="s">
        <v>251</v>
      </c>
      <c r="AK29" s="129" t="s">
        <v>251</v>
      </c>
      <c r="AL29" s="129" t="s">
        <v>218</v>
      </c>
      <c r="AM29" s="129" t="s">
        <v>219</v>
      </c>
      <c r="AN29" s="119" t="s">
        <v>273</v>
      </c>
      <c r="AO29" s="130" t="s">
        <v>248</v>
      </c>
      <c r="AP29" s="119" t="s">
        <v>223</v>
      </c>
      <c r="AQ29" s="130" t="s">
        <v>214</v>
      </c>
      <c r="AR29" s="130" t="s">
        <v>214</v>
      </c>
    </row>
    <row r="30" spans="1:44" s="42" customFormat="1" x14ac:dyDescent="0.3">
      <c r="A30" s="121">
        <v>1</v>
      </c>
      <c r="B30" s="121">
        <v>1.9</v>
      </c>
      <c r="C30" s="31" t="s">
        <v>93</v>
      </c>
      <c r="D30" s="43" t="s">
        <v>122</v>
      </c>
      <c r="E30" s="36"/>
      <c r="F30" s="36"/>
      <c r="G30" s="36"/>
      <c r="H30" s="36"/>
      <c r="I30" s="36"/>
      <c r="J30" s="36"/>
      <c r="K30" s="34"/>
      <c r="L30" s="29"/>
      <c r="M30" s="29"/>
      <c r="N30" s="29"/>
      <c r="O30" s="29"/>
      <c r="P30" s="29"/>
      <c r="Q30" s="29"/>
      <c r="R30" s="83">
        <v>54</v>
      </c>
      <c r="S30" s="83">
        <v>40</v>
      </c>
      <c r="T30" s="29">
        <v>45</v>
      </c>
      <c r="U30" s="29">
        <v>67</v>
      </c>
      <c r="V30" s="29">
        <v>70</v>
      </c>
      <c r="W30" s="29">
        <v>65</v>
      </c>
      <c r="X30" s="83">
        <v>90</v>
      </c>
      <c r="Y30" s="83">
        <v>92</v>
      </c>
      <c r="Z30" s="83">
        <v>92</v>
      </c>
      <c r="AA30" s="83">
        <v>95</v>
      </c>
      <c r="AB30" s="86" t="s">
        <v>158</v>
      </c>
      <c r="AC30" s="94"/>
      <c r="AE30" s="130"/>
      <c r="AF30" s="130"/>
      <c r="AG30" s="128" t="s">
        <v>216</v>
      </c>
      <c r="AH30" s="130" t="s">
        <v>252</v>
      </c>
      <c r="AI30" s="128" t="s">
        <v>253</v>
      </c>
      <c r="AJ30" s="129" t="s">
        <v>251</v>
      </c>
      <c r="AK30" s="129" t="s">
        <v>251</v>
      </c>
      <c r="AL30" s="129" t="s">
        <v>218</v>
      </c>
      <c r="AM30" s="129" t="s">
        <v>219</v>
      </c>
      <c r="AN30" s="119" t="s">
        <v>273</v>
      </c>
      <c r="AO30" s="130" t="s">
        <v>248</v>
      </c>
      <c r="AP30" s="119" t="s">
        <v>223</v>
      </c>
      <c r="AQ30" s="130" t="s">
        <v>214</v>
      </c>
      <c r="AR30" s="130" t="s">
        <v>214</v>
      </c>
    </row>
    <row r="31" spans="1:44" s="42" customFormat="1" x14ac:dyDescent="0.3">
      <c r="A31" s="121">
        <v>1</v>
      </c>
      <c r="B31" s="121">
        <v>1.9</v>
      </c>
      <c r="C31" s="31" t="s">
        <v>94</v>
      </c>
      <c r="D31" s="43" t="s">
        <v>123</v>
      </c>
      <c r="E31" s="50"/>
      <c r="F31" s="50"/>
      <c r="G31" s="50"/>
      <c r="H31" s="50"/>
      <c r="I31" s="50"/>
      <c r="J31" s="50"/>
      <c r="K31" s="56"/>
      <c r="L31" s="51"/>
      <c r="M31" s="51"/>
      <c r="N31" s="51"/>
      <c r="O31" s="51"/>
      <c r="P31" s="51"/>
      <c r="Q31" s="51"/>
      <c r="R31" s="72">
        <v>1</v>
      </c>
      <c r="S31" s="72">
        <v>1</v>
      </c>
      <c r="T31" s="51">
        <v>1</v>
      </c>
      <c r="U31" s="51">
        <v>1</v>
      </c>
      <c r="V31" s="51">
        <v>1</v>
      </c>
      <c r="W31" s="51">
        <v>1</v>
      </c>
      <c r="X31" s="72">
        <v>1</v>
      </c>
      <c r="Y31" s="72">
        <v>1</v>
      </c>
      <c r="Z31" s="72">
        <v>1</v>
      </c>
      <c r="AA31" s="72">
        <v>1</v>
      </c>
      <c r="AB31" s="86" t="s">
        <v>158</v>
      </c>
      <c r="AC31" s="92"/>
      <c r="AE31" s="130"/>
      <c r="AF31" s="130"/>
      <c r="AG31" s="128" t="s">
        <v>216</v>
      </c>
      <c r="AH31" s="130" t="s">
        <v>252</v>
      </c>
      <c r="AI31" s="83" t="s">
        <v>254</v>
      </c>
      <c r="AJ31" s="83" t="s">
        <v>254</v>
      </c>
      <c r="AK31" s="129" t="s">
        <v>255</v>
      </c>
      <c r="AL31" s="129" t="s">
        <v>218</v>
      </c>
      <c r="AM31" s="129"/>
      <c r="AN31" s="119" t="s">
        <v>273</v>
      </c>
      <c r="AO31" s="130" t="s">
        <v>248</v>
      </c>
      <c r="AP31" s="119" t="s">
        <v>223</v>
      </c>
      <c r="AQ31" s="130" t="s">
        <v>214</v>
      </c>
      <c r="AR31" s="130" t="s">
        <v>214</v>
      </c>
    </row>
    <row r="32" spans="1:44" s="42" customFormat="1" x14ac:dyDescent="0.3">
      <c r="A32" s="121">
        <v>1</v>
      </c>
      <c r="B32" s="121">
        <v>1.9</v>
      </c>
      <c r="C32" s="31" t="s">
        <v>95</v>
      </c>
      <c r="D32" s="43" t="s">
        <v>124</v>
      </c>
      <c r="E32" s="36"/>
      <c r="F32" s="36"/>
      <c r="G32" s="36"/>
      <c r="H32" s="36"/>
      <c r="I32" s="36"/>
      <c r="J32" s="36"/>
      <c r="K32" s="34"/>
      <c r="L32" s="29"/>
      <c r="M32" s="29"/>
      <c r="N32" s="29"/>
      <c r="O32" s="29"/>
      <c r="P32" s="29"/>
      <c r="Q32" s="29"/>
      <c r="R32" s="83">
        <v>13</v>
      </c>
      <c r="S32" s="84" t="s">
        <v>152</v>
      </c>
      <c r="T32" s="29">
        <v>18</v>
      </c>
      <c r="U32" s="29">
        <v>19</v>
      </c>
      <c r="V32" s="29">
        <v>20</v>
      </c>
      <c r="W32" s="29">
        <v>18</v>
      </c>
      <c r="X32" s="83">
        <v>25</v>
      </c>
      <c r="Y32" s="83">
        <v>27</v>
      </c>
      <c r="Z32" s="83">
        <v>27</v>
      </c>
      <c r="AA32" s="83">
        <v>28</v>
      </c>
      <c r="AB32" s="86" t="s">
        <v>158</v>
      </c>
      <c r="AC32" s="94"/>
      <c r="AE32" s="133"/>
      <c r="AF32" s="133"/>
      <c r="AG32" s="128" t="s">
        <v>216</v>
      </c>
      <c r="AH32" s="130" t="s">
        <v>252</v>
      </c>
      <c r="AI32" s="83" t="s">
        <v>256</v>
      </c>
      <c r="AJ32" s="129" t="s">
        <v>276</v>
      </c>
      <c r="AK32" s="129" t="s">
        <v>255</v>
      </c>
      <c r="AL32" s="129" t="s">
        <v>277</v>
      </c>
      <c r="AM32" s="129" t="s">
        <v>232</v>
      </c>
      <c r="AN32" s="130" t="s">
        <v>273</v>
      </c>
      <c r="AO32" s="130" t="s">
        <v>252</v>
      </c>
      <c r="AP32" s="130" t="s">
        <v>278</v>
      </c>
      <c r="AQ32" s="130"/>
      <c r="AR32" s="130"/>
    </row>
    <row r="33" spans="1:44" s="42" customFormat="1" x14ac:dyDescent="0.3">
      <c r="A33" s="121">
        <v>1</v>
      </c>
      <c r="B33" s="147">
        <v>1.1000000000000001</v>
      </c>
      <c r="C33" s="31" t="s">
        <v>96</v>
      </c>
      <c r="D33" s="43" t="s">
        <v>125</v>
      </c>
      <c r="E33" s="50"/>
      <c r="F33" s="50"/>
      <c r="G33" s="50"/>
      <c r="H33" s="50"/>
      <c r="I33" s="50"/>
      <c r="J33" s="50"/>
      <c r="K33" s="56"/>
      <c r="L33" s="51"/>
      <c r="M33" s="51"/>
      <c r="N33" s="51"/>
      <c r="O33" s="51"/>
      <c r="P33" s="51"/>
      <c r="Q33" s="51"/>
      <c r="R33" s="72">
        <v>0.38</v>
      </c>
      <c r="S33" s="72">
        <v>0.33</v>
      </c>
      <c r="T33" s="51">
        <v>0.26</v>
      </c>
      <c r="U33" s="51">
        <v>0.23</v>
      </c>
      <c r="V33" s="72">
        <v>0.26</v>
      </c>
      <c r="W33" s="72">
        <v>0.21</v>
      </c>
      <c r="X33" s="72">
        <v>0.48</v>
      </c>
      <c r="Y33" s="72">
        <v>0.35</v>
      </c>
      <c r="Z33" s="72">
        <v>0.35</v>
      </c>
      <c r="AA33" s="72">
        <v>0.37</v>
      </c>
      <c r="AB33" s="86" t="s">
        <v>158</v>
      </c>
      <c r="AC33" s="96"/>
      <c r="AE33" s="133"/>
      <c r="AF33" s="133"/>
      <c r="AG33" s="83" t="s">
        <v>227</v>
      </c>
      <c r="AH33" s="130" t="s">
        <v>257</v>
      </c>
      <c r="AI33" s="130" t="s">
        <v>258</v>
      </c>
      <c r="AJ33" s="129" t="s">
        <v>279</v>
      </c>
      <c r="AK33" s="129" t="s">
        <v>217</v>
      </c>
      <c r="AL33" s="129" t="s">
        <v>281</v>
      </c>
      <c r="AM33" s="129" t="s">
        <v>232</v>
      </c>
      <c r="AN33" s="130" t="s">
        <v>274</v>
      </c>
      <c r="AO33" s="130" t="s">
        <v>257</v>
      </c>
      <c r="AP33" s="130" t="s">
        <v>280</v>
      </c>
      <c r="AQ33" s="130" t="s">
        <v>297</v>
      </c>
      <c r="AR33" s="130" t="s">
        <v>303</v>
      </c>
    </row>
    <row r="34" spans="1:44" s="42" customFormat="1" x14ac:dyDescent="0.3">
      <c r="A34" s="121">
        <v>1</v>
      </c>
      <c r="B34" s="147">
        <v>1.1000000000000001</v>
      </c>
      <c r="C34" s="31" t="s">
        <v>97</v>
      </c>
      <c r="D34" s="43" t="s">
        <v>102</v>
      </c>
      <c r="E34" s="50"/>
      <c r="F34" s="50"/>
      <c r="G34" s="50"/>
      <c r="H34" s="50"/>
      <c r="I34" s="50"/>
      <c r="J34" s="50"/>
      <c r="K34" s="56"/>
      <c r="L34" s="51"/>
      <c r="M34" s="51"/>
      <c r="N34" s="51"/>
      <c r="O34" s="51"/>
      <c r="P34" s="51"/>
      <c r="Q34" s="51"/>
      <c r="R34" s="72">
        <v>0.93</v>
      </c>
      <c r="S34" s="72">
        <v>1</v>
      </c>
      <c r="T34" s="51">
        <v>1</v>
      </c>
      <c r="U34" s="51">
        <v>0.96</v>
      </c>
      <c r="V34" s="51">
        <v>0.9</v>
      </c>
      <c r="W34" s="51">
        <v>1</v>
      </c>
      <c r="X34" s="72">
        <v>1</v>
      </c>
      <c r="Y34" s="72">
        <v>0.88</v>
      </c>
      <c r="Z34" s="72">
        <v>0.9</v>
      </c>
      <c r="AA34" s="72">
        <v>0.92</v>
      </c>
      <c r="AB34" s="86" t="s">
        <v>158</v>
      </c>
      <c r="AC34" s="92"/>
      <c r="AE34" s="130"/>
      <c r="AF34" s="130"/>
      <c r="AG34" s="83" t="s">
        <v>227</v>
      </c>
      <c r="AH34" s="130" t="s">
        <v>259</v>
      </c>
      <c r="AI34" s="130" t="s">
        <v>260</v>
      </c>
      <c r="AJ34" s="129" t="s">
        <v>279</v>
      </c>
      <c r="AK34" s="129" t="s">
        <v>217</v>
      </c>
      <c r="AL34" s="129" t="s">
        <v>281</v>
      </c>
      <c r="AM34" s="129" t="s">
        <v>232</v>
      </c>
      <c r="AN34" s="130" t="s">
        <v>274</v>
      </c>
      <c r="AO34" s="130" t="s">
        <v>259</v>
      </c>
      <c r="AP34" s="130" t="s">
        <v>280</v>
      </c>
      <c r="AQ34" s="130" t="s">
        <v>297</v>
      </c>
      <c r="AR34" s="130" t="s">
        <v>305</v>
      </c>
    </row>
    <row r="35" spans="1:44" s="42" customFormat="1" x14ac:dyDescent="0.3">
      <c r="A35" s="121">
        <v>1</v>
      </c>
      <c r="B35" s="121">
        <v>1.1100000000000001</v>
      </c>
      <c r="C35" s="31" t="s">
        <v>98</v>
      </c>
      <c r="D35" s="43" t="s">
        <v>126</v>
      </c>
      <c r="E35" s="50"/>
      <c r="F35" s="50"/>
      <c r="G35" s="50"/>
      <c r="H35" s="50"/>
      <c r="I35" s="50"/>
      <c r="J35" s="50"/>
      <c r="K35" s="56"/>
      <c r="L35" s="51"/>
      <c r="M35" s="51"/>
      <c r="N35" s="51"/>
      <c r="O35" s="51"/>
      <c r="P35" s="51"/>
      <c r="Q35" s="51"/>
      <c r="R35" s="72">
        <v>0.79</v>
      </c>
      <c r="S35" s="72">
        <v>0.84</v>
      </c>
      <c r="T35" s="51">
        <v>0.8</v>
      </c>
      <c r="U35" s="51">
        <v>0.82</v>
      </c>
      <c r="V35" s="51">
        <v>0.9</v>
      </c>
      <c r="W35" s="51">
        <v>0.87</v>
      </c>
      <c r="X35" s="72">
        <v>0.81</v>
      </c>
      <c r="Y35" s="72">
        <v>0.8</v>
      </c>
      <c r="Z35" s="72">
        <v>0.82</v>
      </c>
      <c r="AA35" s="72">
        <v>0.85</v>
      </c>
      <c r="AB35" s="86" t="s">
        <v>158</v>
      </c>
      <c r="AC35" s="92"/>
      <c r="AE35" s="130"/>
      <c r="AF35" s="130"/>
      <c r="AG35" s="83" t="s">
        <v>227</v>
      </c>
      <c r="AH35" s="83" t="s">
        <v>261</v>
      </c>
      <c r="AI35" s="110" t="s">
        <v>260</v>
      </c>
      <c r="AJ35" s="129" t="s">
        <v>279</v>
      </c>
      <c r="AK35" s="129" t="s">
        <v>217</v>
      </c>
      <c r="AL35" s="129" t="s">
        <v>281</v>
      </c>
      <c r="AM35" s="129" t="s">
        <v>232</v>
      </c>
      <c r="AN35" s="130" t="s">
        <v>274</v>
      </c>
      <c r="AO35" s="83" t="s">
        <v>261</v>
      </c>
      <c r="AP35" s="130" t="s">
        <v>280</v>
      </c>
      <c r="AQ35" s="130" t="s">
        <v>297</v>
      </c>
      <c r="AR35" s="130" t="s">
        <v>304</v>
      </c>
    </row>
    <row r="36" spans="1:44" s="42" customFormat="1" x14ac:dyDescent="0.3">
      <c r="A36" s="121">
        <v>1</v>
      </c>
      <c r="B36" s="121">
        <v>1.1100000000000001</v>
      </c>
      <c r="C36" s="31" t="s">
        <v>99</v>
      </c>
      <c r="D36" s="43" t="s">
        <v>127</v>
      </c>
      <c r="E36" s="50"/>
      <c r="F36" s="50"/>
      <c r="G36" s="50"/>
      <c r="H36" s="50"/>
      <c r="I36" s="50"/>
      <c r="J36" s="50"/>
      <c r="K36" s="56"/>
      <c r="L36" s="51"/>
      <c r="M36" s="51"/>
      <c r="N36" s="51"/>
      <c r="O36" s="51"/>
      <c r="P36" s="51"/>
      <c r="Q36" s="51"/>
      <c r="R36" s="72">
        <v>0.7</v>
      </c>
      <c r="S36" s="72">
        <v>0.63</v>
      </c>
      <c r="T36" s="51">
        <v>0.73</v>
      </c>
      <c r="U36" s="51">
        <v>0.7</v>
      </c>
      <c r="V36" s="51">
        <v>0.64</v>
      </c>
      <c r="W36" s="51">
        <v>0.7</v>
      </c>
      <c r="X36" s="72">
        <v>0.76</v>
      </c>
      <c r="Y36" s="72">
        <v>0.71</v>
      </c>
      <c r="Z36" s="72">
        <v>0.73</v>
      </c>
      <c r="AA36" s="72">
        <v>0.75</v>
      </c>
      <c r="AB36" s="86" t="s">
        <v>158</v>
      </c>
      <c r="AC36" s="92"/>
      <c r="AE36" s="130"/>
      <c r="AF36" s="130"/>
      <c r="AG36" s="83" t="s">
        <v>227</v>
      </c>
      <c r="AH36" s="83" t="s">
        <v>261</v>
      </c>
      <c r="AI36" s="110" t="s">
        <v>260</v>
      </c>
      <c r="AJ36" s="129" t="s">
        <v>279</v>
      </c>
      <c r="AK36" s="129" t="s">
        <v>217</v>
      </c>
      <c r="AL36" s="129" t="s">
        <v>281</v>
      </c>
      <c r="AM36" s="129" t="s">
        <v>232</v>
      </c>
      <c r="AN36" s="130" t="s">
        <v>274</v>
      </c>
      <c r="AO36" s="83" t="s">
        <v>261</v>
      </c>
      <c r="AP36" s="130" t="s">
        <v>280</v>
      </c>
      <c r="AQ36" s="130" t="s">
        <v>297</v>
      </c>
      <c r="AR36" s="130" t="s">
        <v>214</v>
      </c>
    </row>
    <row r="37" spans="1:44" s="42" customFormat="1" x14ac:dyDescent="0.3">
      <c r="A37" s="121">
        <v>1</v>
      </c>
      <c r="B37" s="121">
        <v>1.1100000000000001</v>
      </c>
      <c r="C37" s="31" t="s">
        <v>100</v>
      </c>
      <c r="D37" s="43" t="s">
        <v>128</v>
      </c>
      <c r="E37" s="50"/>
      <c r="F37" s="50"/>
      <c r="G37" s="50"/>
      <c r="H37" s="50"/>
      <c r="I37" s="50"/>
      <c r="J37" s="50"/>
      <c r="K37" s="56"/>
      <c r="L37" s="51"/>
      <c r="M37" s="51"/>
      <c r="N37" s="51"/>
      <c r="O37" s="51"/>
      <c r="P37" s="51"/>
      <c r="Q37" s="51"/>
      <c r="R37" s="72">
        <v>0.9</v>
      </c>
      <c r="S37" s="72">
        <v>0.81</v>
      </c>
      <c r="T37" s="51">
        <v>0.8</v>
      </c>
      <c r="U37" s="51">
        <v>0.82</v>
      </c>
      <c r="V37" s="51">
        <v>0.86</v>
      </c>
      <c r="W37" s="51">
        <v>0.82</v>
      </c>
      <c r="X37" s="72">
        <v>0.91</v>
      </c>
      <c r="Y37" s="72">
        <v>0.76</v>
      </c>
      <c r="Z37" s="72">
        <v>0.8</v>
      </c>
      <c r="AA37" s="72">
        <v>0.9</v>
      </c>
      <c r="AB37" s="149" t="s">
        <v>158</v>
      </c>
      <c r="AC37" s="92"/>
      <c r="AE37" s="130"/>
      <c r="AF37" s="130"/>
      <c r="AG37" s="83" t="s">
        <v>227</v>
      </c>
      <c r="AH37" s="83" t="s">
        <v>272</v>
      </c>
      <c r="AI37" s="83" t="s">
        <v>258</v>
      </c>
      <c r="AJ37" s="129" t="s">
        <v>279</v>
      </c>
      <c r="AK37" s="129" t="s">
        <v>217</v>
      </c>
      <c r="AL37" s="129" t="s">
        <v>281</v>
      </c>
      <c r="AM37" s="129" t="s">
        <v>232</v>
      </c>
      <c r="AN37" s="130" t="s">
        <v>274</v>
      </c>
      <c r="AO37" s="83" t="s">
        <v>272</v>
      </c>
      <c r="AP37" s="130" t="s">
        <v>280</v>
      </c>
      <c r="AQ37" s="130" t="s">
        <v>297</v>
      </c>
      <c r="AR37" s="130" t="s">
        <v>306</v>
      </c>
    </row>
    <row r="38" spans="1:44" s="42" customFormat="1" x14ac:dyDescent="0.3">
      <c r="A38" s="118">
        <v>1</v>
      </c>
      <c r="B38" s="118">
        <v>1.1200000000000001</v>
      </c>
      <c r="C38" s="31" t="s">
        <v>101</v>
      </c>
      <c r="D38" s="43" t="s">
        <v>129</v>
      </c>
      <c r="E38" s="50"/>
      <c r="F38" s="50"/>
      <c r="G38" s="50"/>
      <c r="H38" s="50"/>
      <c r="I38" s="50"/>
      <c r="J38" s="50"/>
      <c r="K38" s="56"/>
      <c r="L38" s="51"/>
      <c r="M38" s="51"/>
      <c r="N38" s="51"/>
      <c r="O38" s="51"/>
      <c r="P38" s="51"/>
      <c r="Q38" s="51"/>
      <c r="R38" s="72">
        <v>0.91</v>
      </c>
      <c r="S38" s="72">
        <v>0.85</v>
      </c>
      <c r="T38" s="51">
        <v>0.86</v>
      </c>
      <c r="U38" s="51">
        <v>0.95</v>
      </c>
      <c r="V38" s="51">
        <v>0.94</v>
      </c>
      <c r="W38" s="51">
        <v>0.88</v>
      </c>
      <c r="X38" s="72">
        <v>0.89</v>
      </c>
      <c r="Y38" s="72">
        <v>0.9</v>
      </c>
      <c r="Z38" s="72">
        <v>0.92</v>
      </c>
      <c r="AA38" s="72">
        <v>0.95</v>
      </c>
      <c r="AB38" s="149" t="s">
        <v>158</v>
      </c>
      <c r="AC38" s="92"/>
      <c r="AE38" s="119"/>
      <c r="AF38" s="119"/>
      <c r="AG38" s="128" t="s">
        <v>216</v>
      </c>
      <c r="AH38" s="119" t="s">
        <v>270</v>
      </c>
      <c r="AI38" s="119" t="s">
        <v>271</v>
      </c>
      <c r="AJ38" s="119" t="s">
        <v>282</v>
      </c>
      <c r="AK38" s="119" t="s">
        <v>217</v>
      </c>
      <c r="AL38" s="119" t="s">
        <v>281</v>
      </c>
      <c r="AM38" s="119" t="s">
        <v>232</v>
      </c>
      <c r="AN38" s="119" t="s">
        <v>274</v>
      </c>
      <c r="AO38" s="119" t="s">
        <v>270</v>
      </c>
      <c r="AP38" s="119" t="s">
        <v>280</v>
      </c>
      <c r="AQ38" s="119" t="s">
        <v>297</v>
      </c>
      <c r="AR38" s="119" t="s">
        <v>214</v>
      </c>
    </row>
    <row r="39" spans="1:44" s="42" customFormat="1" x14ac:dyDescent="0.3">
      <c r="A39" s="118"/>
      <c r="B39" s="118"/>
      <c r="C39" s="31"/>
      <c r="D39" s="43"/>
      <c r="E39" s="36"/>
      <c r="F39" s="36"/>
      <c r="G39" s="36"/>
      <c r="H39" s="36"/>
      <c r="I39" s="36"/>
      <c r="J39" s="36"/>
      <c r="K39" s="34"/>
      <c r="L39" s="29"/>
      <c r="M39" s="29"/>
      <c r="N39" s="29"/>
      <c r="O39" s="29"/>
      <c r="P39" s="29"/>
      <c r="Q39" s="29"/>
      <c r="R39" s="83"/>
      <c r="S39" s="83"/>
      <c r="T39" s="29"/>
      <c r="U39" s="29"/>
      <c r="V39" s="29"/>
      <c r="W39" s="29"/>
      <c r="X39" s="83"/>
      <c r="Y39" s="83"/>
      <c r="Z39" s="83"/>
      <c r="AA39" s="83"/>
      <c r="AB39" s="149"/>
      <c r="AC39" s="94"/>
      <c r="AE39" s="118"/>
      <c r="AF39" s="118"/>
      <c r="AG39" s="119"/>
      <c r="AH39" s="119"/>
      <c r="AI39" s="119"/>
      <c r="AJ39" s="119"/>
      <c r="AK39" s="119"/>
      <c r="AL39" s="119"/>
      <c r="AM39" s="119"/>
      <c r="AN39" s="119"/>
      <c r="AO39" s="119"/>
      <c r="AP39" s="119"/>
      <c r="AQ39" s="119"/>
      <c r="AR39" s="119"/>
    </row>
    <row r="40" spans="1:44" s="42" customFormat="1" ht="16.5" customHeight="1" x14ac:dyDescent="0.3">
      <c r="A40" s="118">
        <v>2</v>
      </c>
      <c r="B40" s="118">
        <v>2.1</v>
      </c>
      <c r="C40" s="31" t="s">
        <v>34</v>
      </c>
      <c r="D40" s="43" t="s">
        <v>151</v>
      </c>
      <c r="E40" s="36"/>
      <c r="F40" s="36"/>
      <c r="G40" s="36"/>
      <c r="H40" s="36"/>
      <c r="I40" s="36"/>
      <c r="J40" s="36"/>
      <c r="K40" s="34"/>
      <c r="L40" s="29"/>
      <c r="M40" s="29"/>
      <c r="N40" s="29"/>
      <c r="O40" s="29"/>
      <c r="P40" s="29"/>
      <c r="Q40" s="29"/>
      <c r="R40" s="83">
        <v>98</v>
      </c>
      <c r="S40" s="83">
        <v>90</v>
      </c>
      <c r="T40" s="29">
        <v>84</v>
      </c>
      <c r="U40" s="29">
        <v>85</v>
      </c>
      <c r="V40" s="29">
        <v>77</v>
      </c>
      <c r="W40" s="75">
        <v>70</v>
      </c>
      <c r="X40" s="83">
        <v>70</v>
      </c>
      <c r="Y40" s="83">
        <v>70</v>
      </c>
      <c r="Z40" s="83">
        <v>75</v>
      </c>
      <c r="AA40" s="83">
        <v>80</v>
      </c>
      <c r="AB40" s="149" t="s">
        <v>158</v>
      </c>
      <c r="AC40" s="94"/>
      <c r="AE40" s="118"/>
      <c r="AF40" s="118"/>
      <c r="AG40" s="83" t="s">
        <v>227</v>
      </c>
      <c r="AH40" s="119" t="s">
        <v>262</v>
      </c>
      <c r="AI40" s="148" t="s">
        <v>263</v>
      </c>
      <c r="AJ40" s="119" t="s">
        <v>283</v>
      </c>
      <c r="AK40" s="119" t="s">
        <v>263</v>
      </c>
      <c r="AL40" s="119" t="s">
        <v>284</v>
      </c>
      <c r="AM40" s="119" t="s">
        <v>285</v>
      </c>
      <c r="AN40" s="119" t="s">
        <v>275</v>
      </c>
      <c r="AO40" s="119" t="s">
        <v>262</v>
      </c>
      <c r="AP40" s="119" t="s">
        <v>298</v>
      </c>
      <c r="AQ40" s="119" t="s">
        <v>214</v>
      </c>
      <c r="AR40" s="119" t="s">
        <v>214</v>
      </c>
    </row>
    <row r="41" spans="1:44" s="42" customFormat="1" x14ac:dyDescent="0.3">
      <c r="A41" s="118">
        <v>2</v>
      </c>
      <c r="B41" s="118">
        <v>2.1</v>
      </c>
      <c r="C41" s="31" t="s">
        <v>35</v>
      </c>
      <c r="D41" s="43" t="s">
        <v>136</v>
      </c>
      <c r="E41" s="58"/>
      <c r="F41" s="58"/>
      <c r="G41" s="58"/>
      <c r="H41" s="58"/>
      <c r="I41" s="58"/>
      <c r="J41" s="58"/>
      <c r="K41" s="59"/>
      <c r="L41" s="60"/>
      <c r="M41" s="60"/>
      <c r="N41" s="60"/>
      <c r="O41" s="60"/>
      <c r="P41" s="60"/>
      <c r="Q41" s="60"/>
      <c r="R41" s="87">
        <v>28</v>
      </c>
      <c r="S41" s="87">
        <v>33</v>
      </c>
      <c r="T41" s="88">
        <v>28</v>
      </c>
      <c r="U41" s="88">
        <v>29</v>
      </c>
      <c r="V41" s="88">
        <v>26.1</v>
      </c>
      <c r="W41" s="88">
        <v>30.1</v>
      </c>
      <c r="X41" s="87">
        <v>30</v>
      </c>
      <c r="Y41" s="87">
        <v>34</v>
      </c>
      <c r="Z41" s="87">
        <v>34</v>
      </c>
      <c r="AA41" s="87">
        <v>35</v>
      </c>
      <c r="AB41" s="149" t="s">
        <v>158</v>
      </c>
      <c r="AC41" s="97"/>
      <c r="AE41" s="118"/>
      <c r="AF41" s="118"/>
      <c r="AG41" s="128" t="s">
        <v>216</v>
      </c>
      <c r="AH41" s="119" t="s">
        <v>264</v>
      </c>
      <c r="AI41" s="119" t="s">
        <v>229</v>
      </c>
      <c r="AJ41" s="119" t="s">
        <v>283</v>
      </c>
      <c r="AK41" s="119" t="s">
        <v>286</v>
      </c>
      <c r="AL41" s="119" t="s">
        <v>284</v>
      </c>
      <c r="AM41" s="119" t="s">
        <v>285</v>
      </c>
      <c r="AN41" s="119" t="s">
        <v>275</v>
      </c>
      <c r="AO41" s="119" t="s">
        <v>264</v>
      </c>
      <c r="AP41" s="119" t="s">
        <v>298</v>
      </c>
      <c r="AQ41" s="119" t="s">
        <v>214</v>
      </c>
      <c r="AR41" s="119" t="s">
        <v>214</v>
      </c>
    </row>
    <row r="42" spans="1:44" s="42" customFormat="1" x14ac:dyDescent="0.3">
      <c r="A42" s="118">
        <v>2</v>
      </c>
      <c r="B42" s="118">
        <v>2.2000000000000002</v>
      </c>
      <c r="C42" s="31" t="s">
        <v>47</v>
      </c>
      <c r="D42" s="43" t="s">
        <v>130</v>
      </c>
      <c r="E42" s="49"/>
      <c r="F42" s="49"/>
      <c r="G42" s="49"/>
      <c r="H42" s="49"/>
      <c r="I42" s="49"/>
      <c r="J42" s="49"/>
      <c r="K42" s="49"/>
      <c r="L42" s="49"/>
      <c r="M42" s="49"/>
      <c r="N42" s="49"/>
      <c r="O42" s="49"/>
      <c r="P42" s="49"/>
      <c r="Q42" s="49"/>
      <c r="R42" s="70">
        <v>2.5</v>
      </c>
      <c r="S42" s="70">
        <v>2.7</v>
      </c>
      <c r="T42" s="49">
        <v>3.2</v>
      </c>
      <c r="U42" s="70">
        <v>2.8</v>
      </c>
      <c r="V42" s="74">
        <v>3.3</v>
      </c>
      <c r="W42" s="74">
        <v>3.3</v>
      </c>
      <c r="X42" s="70">
        <v>3.1</v>
      </c>
      <c r="Y42" s="70">
        <v>3.1</v>
      </c>
      <c r="Z42" s="70">
        <v>3.2</v>
      </c>
      <c r="AA42" s="70">
        <v>3.3</v>
      </c>
      <c r="AB42" s="149" t="s">
        <v>158</v>
      </c>
      <c r="AC42" s="98"/>
      <c r="AE42" s="118"/>
      <c r="AF42" s="118"/>
      <c r="AG42" s="128" t="s">
        <v>216</v>
      </c>
      <c r="AH42" s="119" t="s">
        <v>264</v>
      </c>
      <c r="AI42" s="119" t="s">
        <v>287</v>
      </c>
      <c r="AJ42" s="119" t="s">
        <v>288</v>
      </c>
      <c r="AK42" s="119" t="s">
        <v>289</v>
      </c>
      <c r="AL42" s="119" t="s">
        <v>284</v>
      </c>
      <c r="AM42" s="119" t="s">
        <v>285</v>
      </c>
      <c r="AN42" s="119" t="s">
        <v>273</v>
      </c>
      <c r="AO42" s="119" t="s">
        <v>264</v>
      </c>
      <c r="AP42" s="119" t="s">
        <v>298</v>
      </c>
      <c r="AQ42" s="119" t="s">
        <v>214</v>
      </c>
      <c r="AR42" s="119" t="s">
        <v>214</v>
      </c>
    </row>
    <row r="43" spans="1:44" s="42" customFormat="1" x14ac:dyDescent="0.3">
      <c r="A43" s="118">
        <v>2</v>
      </c>
      <c r="B43" s="118">
        <v>2.2999999999999998</v>
      </c>
      <c r="C43" s="31" t="s">
        <v>48</v>
      </c>
      <c r="D43" s="45" t="s">
        <v>137</v>
      </c>
      <c r="E43" s="36"/>
      <c r="F43" s="36"/>
      <c r="G43" s="36"/>
      <c r="H43" s="36"/>
      <c r="I43" s="36"/>
      <c r="J43" s="36"/>
      <c r="K43" s="34"/>
      <c r="L43" s="29"/>
      <c r="M43" s="29"/>
      <c r="N43" s="29"/>
      <c r="O43" s="29"/>
      <c r="P43" s="29"/>
      <c r="Q43" s="29"/>
      <c r="R43" s="83">
        <v>32</v>
      </c>
      <c r="S43" s="83">
        <v>37</v>
      </c>
      <c r="T43" s="29">
        <v>33</v>
      </c>
      <c r="U43" s="29">
        <v>52</v>
      </c>
      <c r="V43" s="75">
        <v>58</v>
      </c>
      <c r="W43" s="76">
        <v>48</v>
      </c>
      <c r="X43" s="83">
        <v>54</v>
      </c>
      <c r="Y43" s="83">
        <v>53</v>
      </c>
      <c r="Z43" s="83">
        <v>55</v>
      </c>
      <c r="AA43" s="83">
        <v>57</v>
      </c>
      <c r="AB43" s="149" t="s">
        <v>158</v>
      </c>
      <c r="AC43" s="93"/>
      <c r="AE43" s="118"/>
      <c r="AF43" s="118"/>
      <c r="AG43" s="128" t="s">
        <v>216</v>
      </c>
      <c r="AH43" s="119" t="s">
        <v>264</v>
      </c>
      <c r="AI43" s="119" t="s">
        <v>265</v>
      </c>
      <c r="AJ43" s="119" t="s">
        <v>283</v>
      </c>
      <c r="AK43" s="119" t="s">
        <v>290</v>
      </c>
      <c r="AL43" s="119" t="s">
        <v>284</v>
      </c>
      <c r="AM43" s="119" t="s">
        <v>285</v>
      </c>
      <c r="AN43" s="119" t="s">
        <v>273</v>
      </c>
      <c r="AO43" s="119" t="s">
        <v>264</v>
      </c>
      <c r="AP43" s="119" t="s">
        <v>223</v>
      </c>
      <c r="AQ43" s="119" t="s">
        <v>214</v>
      </c>
      <c r="AR43" s="119" t="s">
        <v>214</v>
      </c>
    </row>
    <row r="44" spans="1:44" s="42" customFormat="1" x14ac:dyDescent="0.3">
      <c r="A44" s="118">
        <v>2</v>
      </c>
      <c r="B44" s="118">
        <v>2.2999999999999998</v>
      </c>
      <c r="C44" s="31" t="s">
        <v>56</v>
      </c>
      <c r="D44" s="43" t="s">
        <v>138</v>
      </c>
      <c r="E44" s="36"/>
      <c r="F44" s="36"/>
      <c r="G44" s="36"/>
      <c r="H44" s="36"/>
      <c r="I44" s="36"/>
      <c r="J44" s="36"/>
      <c r="K44" s="34"/>
      <c r="L44" s="29"/>
      <c r="M44" s="29"/>
      <c r="N44" s="29"/>
      <c r="O44" s="29"/>
      <c r="P44" s="29"/>
      <c r="Q44" s="29"/>
      <c r="R44" s="83">
        <v>6</v>
      </c>
      <c r="S44" s="83">
        <v>8</v>
      </c>
      <c r="T44" s="29">
        <v>4</v>
      </c>
      <c r="U44" s="29">
        <v>11</v>
      </c>
      <c r="V44" s="75">
        <v>7</v>
      </c>
      <c r="W44" s="76">
        <v>7</v>
      </c>
      <c r="X44" s="83">
        <v>7</v>
      </c>
      <c r="Y44" s="83">
        <v>9</v>
      </c>
      <c r="Z44" s="83">
        <v>9</v>
      </c>
      <c r="AA44" s="83">
        <v>10</v>
      </c>
      <c r="AB44" s="149" t="s">
        <v>158</v>
      </c>
      <c r="AC44" s="99"/>
      <c r="AE44" s="118"/>
      <c r="AF44" s="118"/>
      <c r="AG44" s="128" t="s">
        <v>216</v>
      </c>
      <c r="AH44" s="119" t="s">
        <v>264</v>
      </c>
      <c r="AI44" s="119" t="s">
        <v>265</v>
      </c>
      <c r="AJ44" s="119" t="s">
        <v>283</v>
      </c>
      <c r="AK44" s="119" t="s">
        <v>290</v>
      </c>
      <c r="AL44" s="119" t="s">
        <v>284</v>
      </c>
      <c r="AM44" s="119" t="s">
        <v>285</v>
      </c>
      <c r="AN44" s="119" t="s">
        <v>273</v>
      </c>
      <c r="AO44" s="119" t="s">
        <v>264</v>
      </c>
      <c r="AP44" s="119" t="s">
        <v>223</v>
      </c>
      <c r="AQ44" s="119" t="s">
        <v>214</v>
      </c>
      <c r="AR44" s="119" t="s">
        <v>214</v>
      </c>
    </row>
    <row r="45" spans="1:44" s="42" customFormat="1" x14ac:dyDescent="0.3">
      <c r="A45" s="118">
        <v>2</v>
      </c>
      <c r="B45" s="118">
        <v>2.2999999999999998</v>
      </c>
      <c r="C45" s="31" t="s">
        <v>57</v>
      </c>
      <c r="D45" s="43" t="s">
        <v>139</v>
      </c>
      <c r="E45" s="36"/>
      <c r="F45" s="36"/>
      <c r="G45" s="36"/>
      <c r="H45" s="36"/>
      <c r="I45" s="36"/>
      <c r="J45" s="36"/>
      <c r="K45" s="34"/>
      <c r="L45" s="29"/>
      <c r="M45" s="29"/>
      <c r="N45" s="29"/>
      <c r="O45" s="29"/>
      <c r="P45" s="29"/>
      <c r="Q45" s="29"/>
      <c r="R45" s="83">
        <v>26</v>
      </c>
      <c r="S45" s="83">
        <v>29</v>
      </c>
      <c r="T45" s="29">
        <v>29</v>
      </c>
      <c r="U45" s="29">
        <v>41</v>
      </c>
      <c r="V45" s="75">
        <v>51</v>
      </c>
      <c r="W45" s="76">
        <v>41</v>
      </c>
      <c r="X45" s="83">
        <v>47</v>
      </c>
      <c r="Y45" s="83">
        <v>44</v>
      </c>
      <c r="Z45" s="83">
        <v>46</v>
      </c>
      <c r="AA45" s="83">
        <v>47</v>
      </c>
      <c r="AB45" s="149" t="s">
        <v>158</v>
      </c>
      <c r="AC45" s="93"/>
      <c r="AE45" s="118"/>
      <c r="AF45" s="118"/>
      <c r="AG45" s="128" t="s">
        <v>216</v>
      </c>
      <c r="AH45" s="119" t="s">
        <v>264</v>
      </c>
      <c r="AI45" s="119" t="s">
        <v>265</v>
      </c>
      <c r="AJ45" s="119" t="s">
        <v>283</v>
      </c>
      <c r="AK45" s="119" t="s">
        <v>290</v>
      </c>
      <c r="AL45" s="119" t="s">
        <v>284</v>
      </c>
      <c r="AM45" s="119" t="s">
        <v>285</v>
      </c>
      <c r="AN45" s="119" t="s">
        <v>273</v>
      </c>
      <c r="AO45" s="119" t="s">
        <v>264</v>
      </c>
      <c r="AP45" s="119" t="s">
        <v>223</v>
      </c>
      <c r="AQ45" s="119" t="s">
        <v>214</v>
      </c>
      <c r="AR45" s="119" t="s">
        <v>214</v>
      </c>
    </row>
    <row r="46" spans="1:44" s="42" customFormat="1" x14ac:dyDescent="0.3">
      <c r="A46" s="118"/>
      <c r="B46" s="118"/>
      <c r="C46" s="31"/>
      <c r="D46" s="43"/>
      <c r="E46" s="36"/>
      <c r="F46" s="36"/>
      <c r="G46" s="36"/>
      <c r="H46" s="36"/>
      <c r="I46" s="36"/>
      <c r="J46" s="36"/>
      <c r="K46" s="34"/>
      <c r="L46" s="29"/>
      <c r="M46" s="29"/>
      <c r="N46" s="29"/>
      <c r="O46" s="29"/>
      <c r="P46" s="29"/>
      <c r="Q46" s="29"/>
      <c r="R46" s="83"/>
      <c r="S46" s="83"/>
      <c r="T46" s="29"/>
      <c r="U46" s="29"/>
      <c r="V46" s="75"/>
      <c r="W46" s="75"/>
      <c r="X46" s="83"/>
      <c r="Y46" s="83"/>
      <c r="Z46" s="83"/>
      <c r="AA46" s="83"/>
      <c r="AB46" s="149"/>
      <c r="AC46" s="93"/>
      <c r="AE46" s="118"/>
      <c r="AF46" s="118"/>
      <c r="AG46" s="119"/>
      <c r="AH46" s="119"/>
      <c r="AI46" s="119"/>
      <c r="AJ46" s="119"/>
      <c r="AK46" s="119"/>
      <c r="AL46" s="119"/>
      <c r="AM46" s="119"/>
      <c r="AN46" s="119"/>
      <c r="AO46" s="119"/>
      <c r="AP46" s="119"/>
      <c r="AQ46" s="119"/>
      <c r="AR46" s="119"/>
    </row>
    <row r="47" spans="1:44" s="42" customFormat="1" x14ac:dyDescent="0.3">
      <c r="A47" s="118">
        <v>3</v>
      </c>
      <c r="B47" s="118">
        <v>3.1</v>
      </c>
      <c r="C47" s="2" t="s">
        <v>32</v>
      </c>
      <c r="D47" s="43" t="s">
        <v>131</v>
      </c>
      <c r="E47" s="68"/>
      <c r="F47" s="68"/>
      <c r="G47" s="68"/>
      <c r="H47" s="68"/>
      <c r="I47" s="68"/>
      <c r="J47" s="68"/>
      <c r="K47" s="68"/>
      <c r="L47" s="68"/>
      <c r="M47" s="68"/>
      <c r="N47" s="68"/>
      <c r="O47" s="68"/>
      <c r="P47" s="68"/>
      <c r="Q47" s="68"/>
      <c r="R47" s="84" t="s">
        <v>152</v>
      </c>
      <c r="S47" s="84" t="s">
        <v>152</v>
      </c>
      <c r="T47" s="54">
        <v>0.02</v>
      </c>
      <c r="U47" s="54">
        <v>0.03</v>
      </c>
      <c r="V47" s="77">
        <v>0.03</v>
      </c>
      <c r="W47" s="77">
        <v>0.03</v>
      </c>
      <c r="X47" s="71">
        <v>0.02</v>
      </c>
      <c r="Y47" s="71">
        <v>0.02</v>
      </c>
      <c r="Z47" s="71">
        <v>0.02</v>
      </c>
      <c r="AA47" s="71">
        <v>0.02</v>
      </c>
      <c r="AB47" s="149" t="s">
        <v>158</v>
      </c>
      <c r="AC47" s="100"/>
      <c r="AE47" s="118"/>
      <c r="AF47" s="118"/>
      <c r="AG47" s="128" t="s">
        <v>216</v>
      </c>
      <c r="AH47" s="119" t="s">
        <v>264</v>
      </c>
      <c r="AI47" s="119" t="s">
        <v>266</v>
      </c>
      <c r="AJ47" s="119" t="s">
        <v>283</v>
      </c>
      <c r="AK47" s="119" t="s">
        <v>291</v>
      </c>
      <c r="AL47" s="119" t="s">
        <v>284</v>
      </c>
      <c r="AM47" s="119" t="s">
        <v>285</v>
      </c>
      <c r="AN47" s="119" t="s">
        <v>275</v>
      </c>
      <c r="AO47" s="119" t="s">
        <v>264</v>
      </c>
      <c r="AP47" s="119" t="s">
        <v>298</v>
      </c>
      <c r="AQ47" s="119" t="s">
        <v>214</v>
      </c>
      <c r="AR47" s="119" t="s">
        <v>214</v>
      </c>
    </row>
    <row r="48" spans="1:44" s="28" customFormat="1" x14ac:dyDescent="0.3">
      <c r="A48" s="118">
        <v>3</v>
      </c>
      <c r="B48" s="118">
        <v>3.2</v>
      </c>
      <c r="C48" s="31" t="s">
        <v>33</v>
      </c>
      <c r="D48" s="43" t="s">
        <v>132</v>
      </c>
      <c r="E48" s="68"/>
      <c r="F48" s="68"/>
      <c r="G48" s="68"/>
      <c r="H48" s="68"/>
      <c r="I48" s="68"/>
      <c r="J48" s="68"/>
      <c r="K48" s="68"/>
      <c r="L48" s="68"/>
      <c r="M48" s="68"/>
      <c r="N48" s="68"/>
      <c r="O48" s="68"/>
      <c r="P48" s="68"/>
      <c r="Q48" s="68"/>
      <c r="R48" s="84" t="s">
        <v>152</v>
      </c>
      <c r="S48" s="84" t="s">
        <v>152</v>
      </c>
      <c r="T48" s="54">
        <v>0.02</v>
      </c>
      <c r="U48" s="54">
        <v>0.04</v>
      </c>
      <c r="V48" s="77">
        <v>0.05</v>
      </c>
      <c r="W48" s="77">
        <v>0.04</v>
      </c>
      <c r="X48" s="71">
        <v>0.02</v>
      </c>
      <c r="Y48" s="71">
        <v>-0.06</v>
      </c>
      <c r="Z48" s="71">
        <v>0</v>
      </c>
      <c r="AA48" s="71">
        <v>0.02</v>
      </c>
      <c r="AB48" s="86" t="s">
        <v>158</v>
      </c>
      <c r="AC48" s="100"/>
      <c r="AE48" s="118"/>
      <c r="AF48" s="118"/>
      <c r="AG48" s="128" t="s">
        <v>216</v>
      </c>
      <c r="AH48" s="119" t="s">
        <v>264</v>
      </c>
      <c r="AI48" s="119" t="s">
        <v>266</v>
      </c>
      <c r="AJ48" s="119" t="s">
        <v>283</v>
      </c>
      <c r="AK48" s="119" t="s">
        <v>291</v>
      </c>
      <c r="AL48" s="119" t="s">
        <v>284</v>
      </c>
      <c r="AM48" s="119" t="s">
        <v>285</v>
      </c>
      <c r="AN48" s="119" t="s">
        <v>275</v>
      </c>
      <c r="AO48" s="119" t="s">
        <v>264</v>
      </c>
      <c r="AP48" s="119" t="s">
        <v>298</v>
      </c>
      <c r="AQ48" s="119" t="s">
        <v>214</v>
      </c>
      <c r="AR48" s="119" t="s">
        <v>214</v>
      </c>
    </row>
    <row r="49" spans="1:44" s="42" customFormat="1" x14ac:dyDescent="0.3">
      <c r="A49" s="118"/>
      <c r="B49" s="118"/>
      <c r="C49" s="31"/>
      <c r="D49" s="43"/>
      <c r="E49" s="29"/>
      <c r="F49" s="29"/>
      <c r="G49" s="29"/>
      <c r="H49" s="29"/>
      <c r="I49" s="29"/>
      <c r="J49" s="29"/>
      <c r="K49" s="29"/>
      <c r="L49" s="29"/>
      <c r="M49" s="29"/>
      <c r="N49" s="29"/>
      <c r="O49" s="29"/>
      <c r="P49" s="29"/>
      <c r="Q49" s="29"/>
      <c r="R49" s="83"/>
      <c r="S49" s="83"/>
      <c r="T49" s="29"/>
      <c r="U49" s="29"/>
      <c r="V49" s="75"/>
      <c r="W49" s="75"/>
      <c r="X49" s="83"/>
      <c r="Y49" s="83"/>
      <c r="Z49" s="83"/>
      <c r="AA49" s="83"/>
      <c r="AB49" s="86"/>
      <c r="AC49" s="93"/>
      <c r="AE49" s="118"/>
      <c r="AF49" s="118"/>
      <c r="AG49" s="119"/>
      <c r="AH49" s="119"/>
      <c r="AI49" s="119"/>
      <c r="AJ49" s="119"/>
      <c r="AK49" s="119"/>
      <c r="AL49" s="119"/>
      <c r="AM49" s="119"/>
      <c r="AN49" s="119"/>
      <c r="AO49" s="119"/>
      <c r="AP49" s="119"/>
      <c r="AQ49" s="119"/>
      <c r="AR49" s="119"/>
    </row>
    <row r="50" spans="1:44" s="28" customFormat="1" x14ac:dyDescent="0.3">
      <c r="A50" s="118">
        <v>4</v>
      </c>
      <c r="B50" s="118">
        <v>4.0999999999999996</v>
      </c>
      <c r="C50" s="30" t="s">
        <v>38</v>
      </c>
      <c r="D50" s="43" t="s">
        <v>133</v>
      </c>
      <c r="E50" s="68"/>
      <c r="F50" s="68"/>
      <c r="G50" s="68"/>
      <c r="H50" s="68"/>
      <c r="I50" s="68"/>
      <c r="J50" s="68"/>
      <c r="K50" s="68"/>
      <c r="L50" s="68"/>
      <c r="M50" s="68"/>
      <c r="N50" s="68"/>
      <c r="O50" s="68"/>
      <c r="P50" s="68"/>
      <c r="Q50" s="68"/>
      <c r="R50" s="84" t="s">
        <v>152</v>
      </c>
      <c r="S50" s="85">
        <v>13.5</v>
      </c>
      <c r="T50" s="55">
        <v>18.100000000000001</v>
      </c>
      <c r="U50" s="55">
        <v>22.8</v>
      </c>
      <c r="V50" s="78">
        <v>28</v>
      </c>
      <c r="W50" s="78">
        <v>34</v>
      </c>
      <c r="X50" s="116">
        <v>40</v>
      </c>
      <c r="Y50" s="116">
        <v>51</v>
      </c>
      <c r="Z50" s="116">
        <v>56</v>
      </c>
      <c r="AA50" s="116">
        <v>62</v>
      </c>
      <c r="AB50" s="86" t="s">
        <v>158</v>
      </c>
      <c r="AC50" s="101"/>
      <c r="AE50" s="118"/>
      <c r="AF50" s="118"/>
      <c r="AG50" s="128" t="s">
        <v>216</v>
      </c>
      <c r="AH50" s="119" t="s">
        <v>264</v>
      </c>
      <c r="AI50" s="119" t="s">
        <v>267</v>
      </c>
      <c r="AJ50" s="119" t="s">
        <v>292</v>
      </c>
      <c r="AK50" s="119" t="s">
        <v>293</v>
      </c>
      <c r="AL50" s="119" t="s">
        <v>284</v>
      </c>
      <c r="AM50" s="119" t="s">
        <v>285</v>
      </c>
      <c r="AN50" s="119" t="s">
        <v>274</v>
      </c>
      <c r="AO50" s="119" t="s">
        <v>264</v>
      </c>
      <c r="AP50" s="119" t="s">
        <v>298</v>
      </c>
      <c r="AQ50" s="119" t="s">
        <v>214</v>
      </c>
      <c r="AR50" s="119" t="s">
        <v>214</v>
      </c>
    </row>
    <row r="51" spans="1:44" s="28" customFormat="1" x14ac:dyDescent="0.3">
      <c r="A51" s="118">
        <v>4</v>
      </c>
      <c r="B51" s="118">
        <v>4.2</v>
      </c>
      <c r="C51" s="42" t="s">
        <v>50</v>
      </c>
      <c r="D51" s="2" t="s">
        <v>134</v>
      </c>
      <c r="E51" s="52"/>
      <c r="F51" s="52"/>
      <c r="G51" s="52"/>
      <c r="H51" s="52"/>
      <c r="I51" s="52"/>
      <c r="J51" s="52"/>
      <c r="K51" s="53" t="s">
        <v>43</v>
      </c>
      <c r="L51" s="54"/>
      <c r="M51" s="54"/>
      <c r="N51" s="54"/>
      <c r="O51" s="54"/>
      <c r="P51" s="54"/>
      <c r="Q51" s="54"/>
      <c r="R51" s="71">
        <v>6.5000000000000002E-2</v>
      </c>
      <c r="S51" s="71">
        <v>0.13900000000000001</v>
      </c>
      <c r="T51" s="54">
        <v>0.16500000000000001</v>
      </c>
      <c r="U51" s="71">
        <v>0.17</v>
      </c>
      <c r="V51" s="77">
        <v>0.17</v>
      </c>
      <c r="W51" s="77">
        <v>0.17</v>
      </c>
      <c r="X51" s="71">
        <v>0.17</v>
      </c>
      <c r="Y51" s="71">
        <v>0.17</v>
      </c>
      <c r="Z51" s="71">
        <v>0.17</v>
      </c>
      <c r="AA51" s="71">
        <v>0.17</v>
      </c>
      <c r="AB51" s="117" t="s">
        <v>159</v>
      </c>
      <c r="AC51" s="100"/>
      <c r="AD51" s="110"/>
      <c r="AE51" s="118"/>
      <c r="AF51" s="118"/>
      <c r="AG51" s="128" t="s">
        <v>216</v>
      </c>
      <c r="AH51" s="119" t="s">
        <v>264</v>
      </c>
      <c r="AI51" s="119" t="s">
        <v>268</v>
      </c>
      <c r="AJ51" s="119" t="s">
        <v>292</v>
      </c>
      <c r="AK51" s="119" t="s">
        <v>293</v>
      </c>
      <c r="AL51" s="119" t="s">
        <v>284</v>
      </c>
      <c r="AM51" s="119" t="s">
        <v>285</v>
      </c>
      <c r="AN51" s="119" t="s">
        <v>274</v>
      </c>
      <c r="AO51" s="119" t="s">
        <v>264</v>
      </c>
      <c r="AP51" s="119" t="s">
        <v>298</v>
      </c>
      <c r="AQ51" s="119" t="s">
        <v>214</v>
      </c>
      <c r="AR51" s="119" t="s">
        <v>214</v>
      </c>
    </row>
    <row r="52" spans="1:44" s="28" customFormat="1" x14ac:dyDescent="0.3">
      <c r="A52" s="118"/>
      <c r="B52" s="118"/>
      <c r="C52" s="42"/>
      <c r="E52"/>
      <c r="F52"/>
      <c r="G52"/>
      <c r="H52"/>
      <c r="I52"/>
      <c r="J52"/>
      <c r="K52" s="34" t="s">
        <v>44</v>
      </c>
      <c r="L52" s="29"/>
      <c r="M52" s="29"/>
      <c r="N52" s="29"/>
      <c r="O52" s="29"/>
      <c r="P52" s="29"/>
      <c r="Q52" s="29"/>
      <c r="R52" s="83"/>
      <c r="S52" s="83"/>
      <c r="T52" s="29"/>
      <c r="U52" s="29"/>
      <c r="V52" s="75"/>
      <c r="W52" s="75"/>
      <c r="X52" s="83"/>
      <c r="Y52" s="83"/>
      <c r="Z52" s="83"/>
      <c r="AA52" s="83"/>
      <c r="AB52" s="86"/>
      <c r="AC52" s="93"/>
      <c r="AE52" s="118"/>
      <c r="AF52" s="118"/>
      <c r="AG52" s="119"/>
      <c r="AH52" s="119"/>
      <c r="AI52" s="119"/>
      <c r="AJ52" s="119"/>
      <c r="AK52" s="119"/>
      <c r="AL52" s="119"/>
      <c r="AM52" s="119"/>
      <c r="AN52" s="119"/>
      <c r="AO52" s="119"/>
      <c r="AP52" s="119"/>
      <c r="AQ52" s="119"/>
      <c r="AR52" s="119"/>
    </row>
    <row r="53" spans="1:44" s="42" customFormat="1" x14ac:dyDescent="0.3">
      <c r="A53" s="118">
        <v>5</v>
      </c>
      <c r="B53" s="118">
        <v>5.0999999999999996</v>
      </c>
      <c r="C53" s="42" t="s">
        <v>42</v>
      </c>
      <c r="D53" s="48" t="s">
        <v>140</v>
      </c>
      <c r="E53" s="36"/>
      <c r="F53" s="36"/>
      <c r="G53" s="36"/>
      <c r="H53" s="36"/>
      <c r="I53" s="36"/>
      <c r="J53" s="36"/>
      <c r="K53" s="34"/>
      <c r="L53" s="29"/>
      <c r="M53" s="29"/>
      <c r="N53" s="29"/>
      <c r="O53" s="29"/>
      <c r="P53" s="29"/>
      <c r="Q53" s="29"/>
      <c r="R53" s="83">
        <v>121</v>
      </c>
      <c r="S53" s="83">
        <v>122</v>
      </c>
      <c r="T53" s="29">
        <v>121</v>
      </c>
      <c r="U53" s="29">
        <v>130</v>
      </c>
      <c r="V53" s="29">
        <v>132</v>
      </c>
      <c r="W53" s="29">
        <v>155</v>
      </c>
      <c r="X53" s="83">
        <v>160</v>
      </c>
      <c r="Y53" s="83">
        <v>165</v>
      </c>
      <c r="Z53" s="83">
        <v>170</v>
      </c>
      <c r="AA53" s="83">
        <v>175</v>
      </c>
      <c r="AB53" s="86" t="s">
        <v>158</v>
      </c>
      <c r="AC53" s="94"/>
      <c r="AE53" s="118"/>
      <c r="AF53" s="118"/>
      <c r="AG53" s="128" t="s">
        <v>216</v>
      </c>
      <c r="AH53" s="119" t="s">
        <v>264</v>
      </c>
      <c r="AI53" s="119" t="s">
        <v>254</v>
      </c>
      <c r="AJ53" s="119" t="s">
        <v>294</v>
      </c>
      <c r="AK53" s="119" t="s">
        <v>287</v>
      </c>
      <c r="AL53" s="119" t="s">
        <v>284</v>
      </c>
      <c r="AM53" s="119" t="s">
        <v>285</v>
      </c>
      <c r="AN53" s="119" t="s">
        <v>273</v>
      </c>
      <c r="AO53" s="119" t="s">
        <v>264</v>
      </c>
      <c r="AP53" s="119" t="s">
        <v>298</v>
      </c>
      <c r="AQ53" s="119" t="s">
        <v>214</v>
      </c>
      <c r="AR53" s="119" t="s">
        <v>214</v>
      </c>
    </row>
    <row r="54" spans="1:44" s="42" customFormat="1" x14ac:dyDescent="0.3">
      <c r="A54" s="118">
        <v>5</v>
      </c>
      <c r="B54" s="118">
        <v>5.0999999999999996</v>
      </c>
      <c r="C54" s="42" t="s">
        <v>53</v>
      </c>
      <c r="D54" s="46" t="s">
        <v>141</v>
      </c>
      <c r="E54" s="36"/>
      <c r="F54" s="36"/>
      <c r="G54" s="36"/>
      <c r="H54" s="36"/>
      <c r="I54" s="36"/>
      <c r="J54" s="36"/>
      <c r="K54" s="34"/>
      <c r="L54" s="29"/>
      <c r="M54" s="29"/>
      <c r="N54" s="29"/>
      <c r="O54" s="29"/>
      <c r="P54" s="29"/>
      <c r="Q54" s="29"/>
      <c r="R54" s="83">
        <v>2</v>
      </c>
      <c r="S54" s="83">
        <v>2</v>
      </c>
      <c r="T54" s="29">
        <v>2</v>
      </c>
      <c r="U54" s="29">
        <v>9</v>
      </c>
      <c r="V54" s="29">
        <v>11</v>
      </c>
      <c r="W54" s="29">
        <v>21</v>
      </c>
      <c r="X54" s="83">
        <v>25</v>
      </c>
      <c r="Y54" s="83">
        <v>30</v>
      </c>
      <c r="Z54" s="83">
        <v>35</v>
      </c>
      <c r="AA54" s="83">
        <v>40</v>
      </c>
      <c r="AB54" s="86" t="s">
        <v>158</v>
      </c>
      <c r="AC54" s="94"/>
      <c r="AE54" s="118"/>
      <c r="AF54" s="118"/>
      <c r="AG54" s="128" t="s">
        <v>216</v>
      </c>
      <c r="AH54" s="119" t="s">
        <v>264</v>
      </c>
      <c r="AI54" s="119" t="s">
        <v>254</v>
      </c>
      <c r="AJ54" s="119" t="s">
        <v>294</v>
      </c>
      <c r="AK54" s="119" t="s">
        <v>287</v>
      </c>
      <c r="AL54" s="119" t="s">
        <v>284</v>
      </c>
      <c r="AM54" s="119" t="s">
        <v>285</v>
      </c>
      <c r="AN54" s="119" t="s">
        <v>273</v>
      </c>
      <c r="AO54" s="119" t="s">
        <v>264</v>
      </c>
      <c r="AP54" s="119" t="s">
        <v>298</v>
      </c>
      <c r="AQ54" s="119" t="s">
        <v>214</v>
      </c>
      <c r="AR54" s="119" t="s">
        <v>214</v>
      </c>
    </row>
    <row r="55" spans="1:44" s="42" customFormat="1" x14ac:dyDescent="0.3">
      <c r="A55" s="118">
        <v>5</v>
      </c>
      <c r="B55" s="118">
        <v>5.0999999999999996</v>
      </c>
      <c r="C55" s="42" t="s">
        <v>54</v>
      </c>
      <c r="D55" s="46" t="s">
        <v>165</v>
      </c>
      <c r="E55" s="36"/>
      <c r="F55" s="36"/>
      <c r="G55" s="36"/>
      <c r="H55" s="36"/>
      <c r="I55" s="36"/>
      <c r="J55" s="36"/>
      <c r="K55" s="34"/>
      <c r="L55" s="29"/>
      <c r="M55" s="29"/>
      <c r="N55" s="29"/>
      <c r="O55" s="29"/>
      <c r="P55" s="29"/>
      <c r="Q55" s="29"/>
      <c r="R55" s="83">
        <v>323</v>
      </c>
      <c r="S55" s="83">
        <v>329</v>
      </c>
      <c r="T55" s="29">
        <v>337</v>
      </c>
      <c r="U55" s="29">
        <v>340</v>
      </c>
      <c r="V55" s="29">
        <v>342</v>
      </c>
      <c r="W55" s="29">
        <v>373</v>
      </c>
      <c r="X55" s="83">
        <v>375</v>
      </c>
      <c r="Y55" s="83">
        <v>377</v>
      </c>
      <c r="Z55" s="83">
        <v>380</v>
      </c>
      <c r="AA55" s="83">
        <v>382</v>
      </c>
      <c r="AB55" s="86" t="s">
        <v>158</v>
      </c>
      <c r="AC55" s="94"/>
      <c r="AE55" s="118"/>
      <c r="AF55" s="118"/>
      <c r="AG55" s="128" t="s">
        <v>216</v>
      </c>
      <c r="AH55" s="119" t="s">
        <v>264</v>
      </c>
      <c r="AI55" s="119" t="s">
        <v>254</v>
      </c>
      <c r="AJ55" s="119" t="s">
        <v>294</v>
      </c>
      <c r="AK55" s="119" t="s">
        <v>287</v>
      </c>
      <c r="AL55" s="119" t="s">
        <v>284</v>
      </c>
      <c r="AM55" s="119" t="s">
        <v>285</v>
      </c>
      <c r="AN55" s="119" t="s">
        <v>273</v>
      </c>
      <c r="AO55" s="119" t="s">
        <v>264</v>
      </c>
      <c r="AP55" s="119" t="s">
        <v>298</v>
      </c>
      <c r="AQ55" s="119" t="s">
        <v>214</v>
      </c>
      <c r="AR55" s="119" t="s">
        <v>214</v>
      </c>
    </row>
    <row r="56" spans="1:44" s="42" customFormat="1" x14ac:dyDescent="0.3">
      <c r="A56" s="118">
        <v>5</v>
      </c>
      <c r="B56" s="118">
        <v>5.2</v>
      </c>
      <c r="C56" s="42" t="s">
        <v>55</v>
      </c>
      <c r="D56" s="42" t="s">
        <v>135</v>
      </c>
      <c r="E56" s="36"/>
      <c r="F56" s="36"/>
      <c r="G56" s="36"/>
      <c r="H56" s="36"/>
      <c r="I56" s="36"/>
      <c r="J56" s="36"/>
      <c r="K56" s="34"/>
      <c r="L56" s="29"/>
      <c r="M56" s="29"/>
      <c r="N56" s="29"/>
      <c r="O56" s="29"/>
      <c r="P56" s="29"/>
      <c r="Q56" s="29"/>
      <c r="R56" s="29">
        <v>476</v>
      </c>
      <c r="S56" s="29">
        <v>427</v>
      </c>
      <c r="T56" s="29">
        <v>425</v>
      </c>
      <c r="U56" s="29">
        <v>500</v>
      </c>
      <c r="V56" s="29">
        <v>520</v>
      </c>
      <c r="W56" s="29">
        <v>646</v>
      </c>
      <c r="X56" s="83">
        <v>650</v>
      </c>
      <c r="Y56" s="83">
        <v>2000</v>
      </c>
      <c r="Z56" s="83">
        <v>2200</v>
      </c>
      <c r="AA56" s="83">
        <v>2250</v>
      </c>
      <c r="AB56" s="86" t="s">
        <v>158</v>
      </c>
      <c r="AC56" s="94"/>
      <c r="AE56" s="118"/>
      <c r="AF56" s="118"/>
      <c r="AG56" s="128" t="s">
        <v>216</v>
      </c>
      <c r="AH56" s="119" t="s">
        <v>264</v>
      </c>
      <c r="AI56" s="148" t="s">
        <v>269</v>
      </c>
      <c r="AJ56" s="119" t="s">
        <v>295</v>
      </c>
      <c r="AK56" s="119" t="s">
        <v>296</v>
      </c>
      <c r="AL56" s="119" t="s">
        <v>284</v>
      </c>
      <c r="AM56" s="119" t="s">
        <v>285</v>
      </c>
      <c r="AN56" s="119" t="s">
        <v>273</v>
      </c>
      <c r="AO56" s="119" t="s">
        <v>264</v>
      </c>
      <c r="AP56" s="119" t="s">
        <v>298</v>
      </c>
      <c r="AQ56" s="119" t="s">
        <v>214</v>
      </c>
      <c r="AR56" s="119" t="s">
        <v>214</v>
      </c>
    </row>
    <row r="57" spans="1:44" s="7" customFormat="1" x14ac:dyDescent="0.3">
      <c r="A57" s="118"/>
      <c r="B57" s="118"/>
      <c r="D57" s="1"/>
      <c r="E57" s="6"/>
      <c r="AC57" s="90"/>
      <c r="AE57" s="118"/>
      <c r="AF57" s="118"/>
      <c r="AG57" s="119"/>
      <c r="AH57" s="119"/>
      <c r="AI57" s="119"/>
      <c r="AJ57" s="119"/>
      <c r="AK57" s="119"/>
      <c r="AL57" s="119"/>
      <c r="AM57" s="119"/>
      <c r="AN57" s="119"/>
      <c r="AO57" s="119"/>
      <c r="AP57" s="119"/>
      <c r="AQ57" s="119"/>
      <c r="AR57" s="119"/>
    </row>
  </sheetData>
  <mergeCells count="2">
    <mergeCell ref="A4:B4"/>
    <mergeCell ref="AG4:AR4"/>
  </mergeCells>
  <printOptions horizontalCentered="1"/>
  <pageMargins left="0.2" right="0.2" top="0.75" bottom="0.75" header="0.3" footer="0.3"/>
  <pageSetup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107"/>
  <sheetViews>
    <sheetView topLeftCell="A3" workbookViewId="0">
      <selection activeCell="B16" sqref="B16"/>
    </sheetView>
  </sheetViews>
  <sheetFormatPr defaultColWidth="8.85546875" defaultRowHeight="15" x14ac:dyDescent="0.25"/>
  <cols>
    <col min="1" max="1" width="15.7109375" style="36" customWidth="1"/>
    <col min="2" max="2" width="35.28515625" style="36" customWidth="1"/>
    <col min="3" max="3" width="56.28515625" style="36" customWidth="1"/>
    <col min="4" max="5" width="8.85546875" style="36" customWidth="1"/>
    <col min="6" max="16384" width="8.85546875" style="36"/>
  </cols>
  <sheetData>
    <row r="1" spans="1:3" thickBot="1" x14ac:dyDescent="0.35"/>
    <row r="2" spans="1:3" ht="29.45" thickBot="1" x14ac:dyDescent="0.35">
      <c r="A2" s="134" t="s">
        <v>191</v>
      </c>
      <c r="B2" s="135" t="s">
        <v>192</v>
      </c>
      <c r="C2" s="136" t="s">
        <v>193</v>
      </c>
    </row>
    <row r="3" spans="1:3" ht="7.15" customHeight="1" thickBot="1" x14ac:dyDescent="0.35">
      <c r="A3" s="212"/>
      <c r="B3" s="213"/>
      <c r="C3" s="214"/>
    </row>
    <row r="4" spans="1:3" x14ac:dyDescent="0.25">
      <c r="A4" s="215" t="s">
        <v>194</v>
      </c>
      <c r="B4" s="137" t="s">
        <v>195</v>
      </c>
      <c r="C4" s="138" t="s">
        <v>196</v>
      </c>
    </row>
    <row r="5" spans="1:3" ht="46.15" customHeight="1" thickBot="1" x14ac:dyDescent="0.3">
      <c r="A5" s="216"/>
      <c r="B5" s="139" t="s">
        <v>197</v>
      </c>
      <c r="C5" s="140" t="s">
        <v>198</v>
      </c>
    </row>
    <row r="6" spans="1:3" ht="50.45" customHeight="1" x14ac:dyDescent="0.25">
      <c r="A6" s="217" t="s">
        <v>199</v>
      </c>
      <c r="B6" s="141" t="s">
        <v>179</v>
      </c>
      <c r="C6" s="142" t="s">
        <v>200</v>
      </c>
    </row>
    <row r="7" spans="1:3" ht="60" x14ac:dyDescent="0.25">
      <c r="A7" s="218"/>
      <c r="B7" s="141" t="s">
        <v>180</v>
      </c>
      <c r="C7" s="143" t="s">
        <v>201</v>
      </c>
    </row>
    <row r="8" spans="1:3" ht="30" x14ac:dyDescent="0.25">
      <c r="A8" s="218"/>
      <c r="B8" s="141" t="s">
        <v>181</v>
      </c>
      <c r="C8" s="143" t="s">
        <v>202</v>
      </c>
    </row>
    <row r="9" spans="1:3" ht="90" x14ac:dyDescent="0.25">
      <c r="A9" s="218"/>
      <c r="B9" s="141" t="s">
        <v>182</v>
      </c>
      <c r="C9" s="143" t="s">
        <v>203</v>
      </c>
    </row>
    <row r="10" spans="1:3" ht="30" x14ac:dyDescent="0.25">
      <c r="A10" s="218"/>
      <c r="B10" s="141" t="s">
        <v>183</v>
      </c>
      <c r="C10" s="143" t="s">
        <v>204</v>
      </c>
    </row>
    <row r="11" spans="1:3" x14ac:dyDescent="0.25">
      <c r="A11" s="218"/>
      <c r="B11" s="141" t="s">
        <v>184</v>
      </c>
      <c r="C11" s="143" t="s">
        <v>205</v>
      </c>
    </row>
    <row r="12" spans="1:3" x14ac:dyDescent="0.25">
      <c r="A12" s="218"/>
      <c r="B12" s="141" t="s">
        <v>185</v>
      </c>
      <c r="C12" s="143" t="s">
        <v>206</v>
      </c>
    </row>
    <row r="13" spans="1:3" ht="30" x14ac:dyDescent="0.25">
      <c r="A13" s="218"/>
      <c r="B13" s="141" t="s">
        <v>186</v>
      </c>
      <c r="C13" s="143" t="s">
        <v>207</v>
      </c>
    </row>
    <row r="14" spans="1:3" ht="60" x14ac:dyDescent="0.25">
      <c r="A14" s="218"/>
      <c r="B14" s="141" t="s">
        <v>187</v>
      </c>
      <c r="C14" s="143" t="s">
        <v>208</v>
      </c>
    </row>
    <row r="15" spans="1:3" ht="45" x14ac:dyDescent="0.25">
      <c r="A15" s="218"/>
      <c r="B15" s="141" t="s">
        <v>188</v>
      </c>
      <c r="C15" s="143" t="s">
        <v>209</v>
      </c>
    </row>
    <row r="16" spans="1:3" ht="60" x14ac:dyDescent="0.25">
      <c r="A16" s="218"/>
      <c r="B16" s="141" t="s">
        <v>189</v>
      </c>
      <c r="C16" s="143" t="s">
        <v>210</v>
      </c>
    </row>
    <row r="17" spans="1:3" ht="60.75" thickBot="1" x14ac:dyDescent="0.3">
      <c r="A17" s="219"/>
      <c r="B17" s="144" t="s">
        <v>190</v>
      </c>
      <c r="C17" s="145" t="s">
        <v>211</v>
      </c>
    </row>
    <row r="18" spans="1:3" x14ac:dyDescent="0.25">
      <c r="A18" s="146"/>
      <c r="B18" s="146"/>
      <c r="C18" s="146"/>
    </row>
    <row r="19" spans="1:3" x14ac:dyDescent="0.25">
      <c r="A19" s="146"/>
      <c r="B19" s="146"/>
      <c r="C19" s="146"/>
    </row>
    <row r="20" spans="1:3" x14ac:dyDescent="0.25">
      <c r="A20" s="146"/>
      <c r="B20" s="146"/>
      <c r="C20" s="146"/>
    </row>
    <row r="21" spans="1:3" x14ac:dyDescent="0.25">
      <c r="A21" s="146"/>
      <c r="B21" s="146"/>
      <c r="C21" s="146"/>
    </row>
    <row r="22" spans="1:3" x14ac:dyDescent="0.25">
      <c r="A22" s="146"/>
      <c r="B22" s="146"/>
      <c r="C22" s="146"/>
    </row>
    <row r="23" spans="1:3" x14ac:dyDescent="0.25">
      <c r="A23" s="146"/>
      <c r="B23" s="146"/>
      <c r="C23" s="146"/>
    </row>
    <row r="24" spans="1:3" x14ac:dyDescent="0.25">
      <c r="A24" s="146"/>
      <c r="B24" s="146"/>
      <c r="C24" s="146"/>
    </row>
    <row r="25" spans="1:3" x14ac:dyDescent="0.25">
      <c r="A25" s="146"/>
      <c r="B25" s="146"/>
      <c r="C25" s="146"/>
    </row>
    <row r="26" spans="1:3" x14ac:dyDescent="0.25">
      <c r="A26" s="146"/>
      <c r="B26" s="146"/>
      <c r="C26" s="146"/>
    </row>
    <row r="27" spans="1:3" x14ac:dyDescent="0.25">
      <c r="A27" s="146"/>
      <c r="B27" s="146"/>
      <c r="C27" s="146"/>
    </row>
    <row r="28" spans="1:3" x14ac:dyDescent="0.25">
      <c r="A28" s="146"/>
      <c r="B28" s="146"/>
      <c r="C28" s="146"/>
    </row>
    <row r="29" spans="1:3" x14ac:dyDescent="0.25">
      <c r="A29" s="146"/>
      <c r="B29" s="146"/>
      <c r="C29" s="146"/>
    </row>
    <row r="30" spans="1:3" x14ac:dyDescent="0.25">
      <c r="A30" s="146"/>
      <c r="B30" s="146"/>
      <c r="C30" s="146"/>
    </row>
    <row r="31" spans="1:3" x14ac:dyDescent="0.25">
      <c r="A31" s="146"/>
      <c r="B31" s="146"/>
      <c r="C31" s="146"/>
    </row>
    <row r="32" spans="1:3" x14ac:dyDescent="0.25">
      <c r="A32" s="146"/>
      <c r="B32" s="146"/>
      <c r="C32" s="146"/>
    </row>
    <row r="33" spans="1:3" x14ac:dyDescent="0.25">
      <c r="A33" s="146"/>
      <c r="B33" s="146"/>
      <c r="C33" s="146"/>
    </row>
    <row r="34" spans="1:3" x14ac:dyDescent="0.25">
      <c r="A34" s="146"/>
      <c r="B34" s="146"/>
      <c r="C34" s="146"/>
    </row>
    <row r="35" spans="1:3" x14ac:dyDescent="0.25">
      <c r="A35" s="146"/>
      <c r="B35" s="146"/>
      <c r="C35" s="146"/>
    </row>
    <row r="36" spans="1:3" x14ac:dyDescent="0.25">
      <c r="A36" s="146"/>
      <c r="B36" s="146"/>
      <c r="C36" s="146"/>
    </row>
    <row r="37" spans="1:3" x14ac:dyDescent="0.25">
      <c r="A37" s="146"/>
      <c r="B37" s="146"/>
      <c r="C37" s="146"/>
    </row>
    <row r="38" spans="1:3" x14ac:dyDescent="0.25">
      <c r="A38" s="146"/>
      <c r="B38" s="146"/>
      <c r="C38" s="146"/>
    </row>
    <row r="39" spans="1:3" x14ac:dyDescent="0.25">
      <c r="A39" s="146"/>
      <c r="B39" s="146"/>
      <c r="C39" s="146"/>
    </row>
    <row r="40" spans="1:3" x14ac:dyDescent="0.25">
      <c r="A40" s="146"/>
      <c r="B40" s="146"/>
      <c r="C40" s="146"/>
    </row>
    <row r="41" spans="1:3" x14ac:dyDescent="0.25">
      <c r="A41" s="146"/>
      <c r="B41" s="146"/>
      <c r="C41" s="146"/>
    </row>
    <row r="42" spans="1:3" x14ac:dyDescent="0.25">
      <c r="A42" s="146"/>
      <c r="B42" s="146"/>
      <c r="C42" s="146"/>
    </row>
    <row r="43" spans="1:3" x14ac:dyDescent="0.25">
      <c r="A43" s="146"/>
      <c r="B43" s="146"/>
      <c r="C43" s="146"/>
    </row>
    <row r="44" spans="1:3" x14ac:dyDescent="0.25">
      <c r="A44" s="146"/>
      <c r="B44" s="146"/>
      <c r="C44" s="146"/>
    </row>
    <row r="45" spans="1:3" x14ac:dyDescent="0.25">
      <c r="A45" s="146"/>
      <c r="B45" s="146"/>
      <c r="C45" s="146"/>
    </row>
    <row r="46" spans="1:3" x14ac:dyDescent="0.25">
      <c r="A46" s="146"/>
      <c r="B46" s="146"/>
      <c r="C46" s="146"/>
    </row>
    <row r="47" spans="1:3" x14ac:dyDescent="0.25">
      <c r="A47" s="146"/>
      <c r="B47" s="146"/>
      <c r="C47" s="146"/>
    </row>
    <row r="48" spans="1:3" x14ac:dyDescent="0.25">
      <c r="A48" s="146"/>
      <c r="B48" s="146"/>
      <c r="C48" s="146"/>
    </row>
    <row r="49" spans="1:3" x14ac:dyDescent="0.25">
      <c r="A49" s="146"/>
      <c r="B49" s="146"/>
      <c r="C49" s="146"/>
    </row>
    <row r="50" spans="1:3" x14ac:dyDescent="0.25">
      <c r="A50" s="146"/>
      <c r="B50" s="146"/>
      <c r="C50" s="146"/>
    </row>
    <row r="51" spans="1:3" x14ac:dyDescent="0.25">
      <c r="A51" s="146"/>
      <c r="B51" s="146"/>
      <c r="C51" s="146"/>
    </row>
    <row r="52" spans="1:3" x14ac:dyDescent="0.25">
      <c r="A52" s="146"/>
      <c r="B52" s="146"/>
      <c r="C52" s="146"/>
    </row>
    <row r="53" spans="1:3" x14ac:dyDescent="0.25">
      <c r="A53" s="146"/>
      <c r="B53" s="146"/>
      <c r="C53" s="146"/>
    </row>
    <row r="54" spans="1:3" x14ac:dyDescent="0.25">
      <c r="A54" s="146"/>
      <c r="B54" s="146"/>
      <c r="C54" s="146"/>
    </row>
    <row r="55" spans="1:3" x14ac:dyDescent="0.25">
      <c r="A55" s="146"/>
      <c r="B55" s="146"/>
      <c r="C55" s="146"/>
    </row>
    <row r="56" spans="1:3" x14ac:dyDescent="0.25">
      <c r="A56" s="146"/>
      <c r="B56" s="146"/>
      <c r="C56" s="146"/>
    </row>
    <row r="57" spans="1:3" x14ac:dyDescent="0.25">
      <c r="A57" s="146"/>
      <c r="B57" s="146"/>
      <c r="C57" s="146"/>
    </row>
    <row r="58" spans="1:3" x14ac:dyDescent="0.25">
      <c r="A58" s="146"/>
      <c r="B58" s="146"/>
      <c r="C58" s="146"/>
    </row>
    <row r="59" spans="1:3" x14ac:dyDescent="0.25">
      <c r="A59" s="146"/>
      <c r="B59" s="146"/>
      <c r="C59" s="146"/>
    </row>
    <row r="60" spans="1:3" x14ac:dyDescent="0.25">
      <c r="A60" s="146"/>
      <c r="B60" s="146"/>
      <c r="C60" s="146"/>
    </row>
    <row r="61" spans="1:3" x14ac:dyDescent="0.25">
      <c r="A61" s="146"/>
      <c r="B61" s="146"/>
      <c r="C61" s="146"/>
    </row>
    <row r="62" spans="1:3" x14ac:dyDescent="0.25">
      <c r="A62" s="146"/>
      <c r="B62" s="146"/>
      <c r="C62" s="146"/>
    </row>
    <row r="63" spans="1:3" x14ac:dyDescent="0.25">
      <c r="A63" s="146"/>
      <c r="B63" s="146"/>
      <c r="C63" s="146"/>
    </row>
    <row r="64" spans="1:3" x14ac:dyDescent="0.25">
      <c r="A64" s="146"/>
      <c r="B64" s="146"/>
      <c r="C64" s="146"/>
    </row>
    <row r="65" spans="1:3" x14ac:dyDescent="0.25">
      <c r="A65" s="146"/>
      <c r="B65" s="146"/>
      <c r="C65" s="146"/>
    </row>
    <row r="66" spans="1:3" x14ac:dyDescent="0.25">
      <c r="A66" s="146"/>
      <c r="B66" s="146"/>
      <c r="C66" s="146"/>
    </row>
    <row r="67" spans="1:3" x14ac:dyDescent="0.25">
      <c r="A67" s="146"/>
      <c r="B67" s="146"/>
      <c r="C67" s="146"/>
    </row>
    <row r="68" spans="1:3" x14ac:dyDescent="0.25">
      <c r="A68" s="146"/>
      <c r="B68" s="146"/>
      <c r="C68" s="146"/>
    </row>
    <row r="69" spans="1:3" x14ac:dyDescent="0.25">
      <c r="A69" s="146"/>
      <c r="B69" s="146"/>
      <c r="C69" s="146"/>
    </row>
    <row r="70" spans="1:3" x14ac:dyDescent="0.25">
      <c r="A70" s="146"/>
      <c r="B70" s="146"/>
      <c r="C70" s="146"/>
    </row>
    <row r="71" spans="1:3" x14ac:dyDescent="0.25">
      <c r="A71" s="146"/>
      <c r="B71" s="146"/>
      <c r="C71" s="146"/>
    </row>
    <row r="72" spans="1:3" x14ac:dyDescent="0.25">
      <c r="A72" s="146"/>
      <c r="B72" s="146"/>
      <c r="C72" s="146"/>
    </row>
    <row r="73" spans="1:3" x14ac:dyDescent="0.25">
      <c r="A73" s="146"/>
      <c r="B73" s="146"/>
      <c r="C73" s="146"/>
    </row>
    <row r="74" spans="1:3" x14ac:dyDescent="0.25">
      <c r="A74" s="146"/>
      <c r="B74" s="146"/>
      <c r="C74" s="146"/>
    </row>
    <row r="75" spans="1:3" x14ac:dyDescent="0.25">
      <c r="A75" s="146"/>
      <c r="B75" s="146"/>
      <c r="C75" s="146"/>
    </row>
    <row r="76" spans="1:3" x14ac:dyDescent="0.25">
      <c r="A76" s="146"/>
      <c r="B76" s="146"/>
      <c r="C76" s="146"/>
    </row>
    <row r="77" spans="1:3" x14ac:dyDescent="0.25">
      <c r="A77" s="146"/>
      <c r="B77" s="146"/>
      <c r="C77" s="146"/>
    </row>
    <row r="78" spans="1:3" x14ac:dyDescent="0.25">
      <c r="A78" s="146"/>
      <c r="B78" s="146"/>
      <c r="C78" s="146"/>
    </row>
    <row r="79" spans="1:3" x14ac:dyDescent="0.25">
      <c r="A79" s="146"/>
      <c r="B79" s="146"/>
      <c r="C79" s="146"/>
    </row>
    <row r="80" spans="1:3" x14ac:dyDescent="0.25">
      <c r="A80" s="146"/>
      <c r="B80" s="146"/>
      <c r="C80" s="146"/>
    </row>
    <row r="81" spans="1:3" x14ac:dyDescent="0.25">
      <c r="A81" s="146"/>
      <c r="B81" s="146"/>
      <c r="C81" s="146"/>
    </row>
    <row r="82" spans="1:3" x14ac:dyDescent="0.25">
      <c r="A82" s="146"/>
      <c r="B82" s="146"/>
      <c r="C82" s="146"/>
    </row>
    <row r="83" spans="1:3" x14ac:dyDescent="0.25">
      <c r="A83" s="146"/>
      <c r="B83" s="146"/>
      <c r="C83" s="146"/>
    </row>
    <row r="84" spans="1:3" x14ac:dyDescent="0.25">
      <c r="A84" s="146"/>
      <c r="B84" s="146"/>
      <c r="C84" s="146"/>
    </row>
    <row r="85" spans="1:3" x14ac:dyDescent="0.25">
      <c r="A85" s="146"/>
      <c r="B85" s="146"/>
      <c r="C85" s="146"/>
    </row>
    <row r="86" spans="1:3" x14ac:dyDescent="0.25">
      <c r="A86" s="146"/>
      <c r="B86" s="146"/>
      <c r="C86" s="146"/>
    </row>
    <row r="87" spans="1:3" x14ac:dyDescent="0.25">
      <c r="A87" s="146"/>
      <c r="B87" s="146"/>
      <c r="C87" s="146"/>
    </row>
    <row r="88" spans="1:3" x14ac:dyDescent="0.25">
      <c r="A88" s="146"/>
      <c r="B88" s="146"/>
      <c r="C88" s="146"/>
    </row>
    <row r="89" spans="1:3" x14ac:dyDescent="0.25">
      <c r="A89" s="146"/>
      <c r="B89" s="146"/>
      <c r="C89" s="146"/>
    </row>
    <row r="90" spans="1:3" x14ac:dyDescent="0.25">
      <c r="A90" s="146"/>
      <c r="B90" s="146"/>
      <c r="C90" s="146"/>
    </row>
    <row r="91" spans="1:3" x14ac:dyDescent="0.25">
      <c r="A91" s="146"/>
      <c r="B91" s="146"/>
      <c r="C91" s="146"/>
    </row>
    <row r="92" spans="1:3" x14ac:dyDescent="0.25">
      <c r="A92" s="146"/>
      <c r="B92" s="146"/>
      <c r="C92" s="146"/>
    </row>
    <row r="93" spans="1:3" x14ac:dyDescent="0.25">
      <c r="A93" s="146"/>
      <c r="B93" s="146"/>
      <c r="C93" s="146"/>
    </row>
    <row r="94" spans="1:3" x14ac:dyDescent="0.25">
      <c r="A94" s="146"/>
      <c r="B94" s="146"/>
      <c r="C94" s="146"/>
    </row>
    <row r="95" spans="1:3" x14ac:dyDescent="0.25">
      <c r="A95" s="146"/>
      <c r="B95" s="146"/>
      <c r="C95" s="146"/>
    </row>
    <row r="96" spans="1:3" x14ac:dyDescent="0.25">
      <c r="A96" s="146"/>
      <c r="B96" s="146"/>
      <c r="C96" s="146"/>
    </row>
    <row r="97" spans="1:3" x14ac:dyDescent="0.25">
      <c r="A97" s="146"/>
      <c r="B97" s="146"/>
      <c r="C97" s="146"/>
    </row>
    <row r="98" spans="1:3" x14ac:dyDescent="0.25">
      <c r="A98" s="146"/>
      <c r="B98" s="146"/>
      <c r="C98" s="146"/>
    </row>
    <row r="99" spans="1:3" x14ac:dyDescent="0.25">
      <c r="A99" s="146"/>
      <c r="B99" s="146"/>
      <c r="C99" s="146"/>
    </row>
    <row r="100" spans="1:3" x14ac:dyDescent="0.25">
      <c r="A100" s="146"/>
      <c r="B100" s="146"/>
      <c r="C100" s="146"/>
    </row>
    <row r="101" spans="1:3" x14ac:dyDescent="0.25">
      <c r="A101" s="146"/>
      <c r="B101" s="146"/>
      <c r="C101" s="146"/>
    </row>
    <row r="102" spans="1:3" x14ac:dyDescent="0.25">
      <c r="A102" s="146"/>
      <c r="B102" s="146"/>
      <c r="C102" s="146"/>
    </row>
    <row r="103" spans="1:3" x14ac:dyDescent="0.25">
      <c r="A103" s="146"/>
      <c r="B103" s="146"/>
      <c r="C103" s="146"/>
    </row>
    <row r="104" spans="1:3" x14ac:dyDescent="0.25">
      <c r="A104" s="146"/>
      <c r="B104" s="146"/>
      <c r="C104" s="146"/>
    </row>
    <row r="105" spans="1:3" x14ac:dyDescent="0.25">
      <c r="A105" s="146"/>
      <c r="B105" s="146"/>
      <c r="C105" s="146"/>
    </row>
    <row r="106" spans="1:3" x14ac:dyDescent="0.25">
      <c r="A106" s="146"/>
      <c r="B106" s="146"/>
      <c r="C106" s="146"/>
    </row>
    <row r="107" spans="1:3" x14ac:dyDescent="0.25">
      <c r="A107" s="146"/>
      <c r="B107" s="146"/>
      <c r="C107" s="146"/>
    </row>
  </sheetData>
  <mergeCells count="3">
    <mergeCell ref="A3:C3"/>
    <mergeCell ref="A4:A5"/>
    <mergeCell ref="A6: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MFR - DO NOT EDIT</vt:lpstr>
      <vt:lpstr>All Data</vt:lpstr>
      <vt:lpstr>DC Section Key</vt:lpstr>
      <vt:lpstr>'All Data'!Print_Area</vt:lpstr>
      <vt:lpstr>'MFR - DO NOT EDIT'!Print_Area</vt:lpstr>
      <vt:lpstr>'All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Morgan State University</dc:title>
  <dc:creator>DBM</dc:creator>
  <cp:lastModifiedBy>cr</cp:lastModifiedBy>
  <cp:lastPrinted>2018-09-07T18:01:50Z</cp:lastPrinted>
  <dcterms:created xsi:type="dcterms:W3CDTF">2015-04-07T17:04:29Z</dcterms:created>
  <dcterms:modified xsi:type="dcterms:W3CDTF">2018-09-27T14:41:58Z</dcterms:modified>
</cp:coreProperties>
</file>